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11 Prodlouž VDV" sheetId="5" r:id="rId1"/>
  </sheets>
  <definedNames>
    <definedName name="_xlnm.Print_Titles" localSheetId="0">'SO 11 Prodlouž VDV'!$117:$117</definedName>
    <definedName name="_xlnm.Print_Area" localSheetId="0">'SO 11 Prodlouž VDV'!$C$4:$Q$69,'SO 11 Prodlouž VDV'!$C$75:$Q$101,'SO 11 Prodlouž VDV'!$C$107:$Q$208</definedName>
  </definedNames>
  <calcPr calcId="152511"/>
</workbook>
</file>

<file path=xl/calcChain.xml><?xml version="1.0" encoding="utf-8"?>
<calcChain xmlns="http://schemas.openxmlformats.org/spreadsheetml/2006/main">
  <c r="BI208" i="5" l="1"/>
  <c r="BH208" i="5"/>
  <c r="BG208" i="5"/>
  <c r="BF208" i="5"/>
  <c r="X208" i="5"/>
  <c r="W208" i="5"/>
  <c r="AD208" i="5"/>
  <c r="AB208" i="5"/>
  <c r="Z208" i="5"/>
  <c r="V208" i="5"/>
  <c r="P208" i="5" s="1"/>
  <c r="BE208" i="5" s="1"/>
  <c r="BI207" i="5"/>
  <c r="BH207" i="5"/>
  <c r="BG207" i="5"/>
  <c r="BF207" i="5"/>
  <c r="X207" i="5"/>
  <c r="W207" i="5"/>
  <c r="W206" i="5" s="1"/>
  <c r="H99" i="5" s="1"/>
  <c r="AD207" i="5"/>
  <c r="AD206" i="5" s="1"/>
  <c r="AB207" i="5"/>
  <c r="Z207" i="5"/>
  <c r="V207" i="5"/>
  <c r="BI205" i="5"/>
  <c r="BH205" i="5"/>
  <c r="BG205" i="5"/>
  <c r="BF205" i="5"/>
  <c r="X205" i="5"/>
  <c r="W205" i="5"/>
  <c r="AD205" i="5"/>
  <c r="AB205" i="5"/>
  <c r="Z205" i="5"/>
  <c r="V205" i="5"/>
  <c r="BI204" i="5"/>
  <c r="BH204" i="5"/>
  <c r="BG204" i="5"/>
  <c r="BF204" i="5"/>
  <c r="X204" i="5"/>
  <c r="W204" i="5"/>
  <c r="AD204" i="5"/>
  <c r="AB204" i="5"/>
  <c r="Z204" i="5"/>
  <c r="V204" i="5"/>
  <c r="BK204" i="5" s="1"/>
  <c r="BI202" i="5"/>
  <c r="BH202" i="5"/>
  <c r="BG202" i="5"/>
  <c r="BF202" i="5"/>
  <c r="X202" i="5"/>
  <c r="W202" i="5"/>
  <c r="AD202" i="5"/>
  <c r="AB202" i="5"/>
  <c r="Z202" i="5"/>
  <c r="V202" i="5"/>
  <c r="BK202" i="5" s="1"/>
  <c r="BI200" i="5"/>
  <c r="BH200" i="5"/>
  <c r="BG200" i="5"/>
  <c r="BF200" i="5"/>
  <c r="X200" i="5"/>
  <c r="W200" i="5"/>
  <c r="AD200" i="5"/>
  <c r="AB200" i="5"/>
  <c r="Z200" i="5"/>
  <c r="V200" i="5"/>
  <c r="BI198" i="5"/>
  <c r="BH198" i="5"/>
  <c r="BG198" i="5"/>
  <c r="BF198" i="5"/>
  <c r="X198" i="5"/>
  <c r="W198" i="5"/>
  <c r="AD198" i="5"/>
  <c r="AB198" i="5"/>
  <c r="Z198" i="5"/>
  <c r="V198" i="5"/>
  <c r="BK198" i="5" s="1"/>
  <c r="BI197" i="5"/>
  <c r="BH197" i="5"/>
  <c r="BG197" i="5"/>
  <c r="BF197" i="5"/>
  <c r="X197" i="5"/>
  <c r="W197" i="5"/>
  <c r="AD197" i="5"/>
  <c r="AB197" i="5"/>
  <c r="Z197" i="5"/>
  <c r="V197" i="5"/>
  <c r="P197" i="5" s="1"/>
  <c r="BE197" i="5" s="1"/>
  <c r="BI196" i="5"/>
  <c r="BH196" i="5"/>
  <c r="BG196" i="5"/>
  <c r="BF196" i="5"/>
  <c r="X196" i="5"/>
  <c r="W196" i="5"/>
  <c r="AD196" i="5"/>
  <c r="AB196" i="5"/>
  <c r="Z196" i="5"/>
  <c r="V196" i="5"/>
  <c r="P196" i="5" s="1"/>
  <c r="BE196" i="5" s="1"/>
  <c r="BI195" i="5"/>
  <c r="BH195" i="5"/>
  <c r="BG195" i="5"/>
  <c r="BF195" i="5"/>
  <c r="X195" i="5"/>
  <c r="W195" i="5"/>
  <c r="AD195" i="5"/>
  <c r="AB195" i="5"/>
  <c r="Z195" i="5"/>
  <c r="V195" i="5"/>
  <c r="BI194" i="5"/>
  <c r="BH194" i="5"/>
  <c r="BG194" i="5"/>
  <c r="BF194" i="5"/>
  <c r="X194" i="5"/>
  <c r="W194" i="5"/>
  <c r="AD194" i="5"/>
  <c r="AB194" i="5"/>
  <c r="Z194" i="5"/>
  <c r="V194" i="5"/>
  <c r="BK194" i="5" s="1"/>
  <c r="BI193" i="5"/>
  <c r="BH193" i="5"/>
  <c r="BG193" i="5"/>
  <c r="BF193" i="5"/>
  <c r="X193" i="5"/>
  <c r="W193" i="5"/>
  <c r="AD193" i="5"/>
  <c r="AB193" i="5"/>
  <c r="Z193" i="5"/>
  <c r="V193" i="5"/>
  <c r="BK193" i="5" s="1"/>
  <c r="BI192" i="5"/>
  <c r="BH192" i="5"/>
  <c r="BG192" i="5"/>
  <c r="BF192" i="5"/>
  <c r="X192" i="5"/>
  <c r="W192" i="5"/>
  <c r="AD192" i="5"/>
  <c r="AB192" i="5"/>
  <c r="Z192" i="5"/>
  <c r="V192" i="5"/>
  <c r="P192" i="5" s="1"/>
  <c r="BE192" i="5" s="1"/>
  <c r="BI191" i="5"/>
  <c r="BH191" i="5"/>
  <c r="BG191" i="5"/>
  <c r="BF191" i="5"/>
  <c r="X191" i="5"/>
  <c r="W191" i="5"/>
  <c r="AD191" i="5"/>
  <c r="AB191" i="5"/>
  <c r="Z191" i="5"/>
  <c r="V191" i="5"/>
  <c r="P191" i="5" s="1"/>
  <c r="BE191" i="5" s="1"/>
  <c r="BI190" i="5"/>
  <c r="BH190" i="5"/>
  <c r="BG190" i="5"/>
  <c r="BF190" i="5"/>
  <c r="X190" i="5"/>
  <c r="W190" i="5"/>
  <c r="AD190" i="5"/>
  <c r="AB190" i="5"/>
  <c r="Z190" i="5"/>
  <c r="V190" i="5"/>
  <c r="P190" i="5" s="1"/>
  <c r="BE190" i="5" s="1"/>
  <c r="BI189" i="5"/>
  <c r="BH189" i="5"/>
  <c r="BG189" i="5"/>
  <c r="BF189" i="5"/>
  <c r="X189" i="5"/>
  <c r="W189" i="5"/>
  <c r="AD189" i="5"/>
  <c r="AB189" i="5"/>
  <c r="Z189" i="5"/>
  <c r="V189" i="5"/>
  <c r="P189" i="5" s="1"/>
  <c r="BE189" i="5" s="1"/>
  <c r="BI188" i="5"/>
  <c r="BH188" i="5"/>
  <c r="BG188" i="5"/>
  <c r="BF188" i="5"/>
  <c r="X188" i="5"/>
  <c r="W188" i="5"/>
  <c r="AD188" i="5"/>
  <c r="AB188" i="5"/>
  <c r="Z188" i="5"/>
  <c r="V188" i="5"/>
  <c r="BK188" i="5" s="1"/>
  <c r="BI187" i="5"/>
  <c r="BH187" i="5"/>
  <c r="BG187" i="5"/>
  <c r="BF187" i="5"/>
  <c r="X187" i="5"/>
  <c r="W187" i="5"/>
  <c r="AD187" i="5"/>
  <c r="AB187" i="5"/>
  <c r="Z187" i="5"/>
  <c r="V187" i="5"/>
  <c r="BK187" i="5" s="1"/>
  <c r="BI186" i="5"/>
  <c r="BH186" i="5"/>
  <c r="BG186" i="5"/>
  <c r="BF186" i="5"/>
  <c r="X186" i="5"/>
  <c r="W186" i="5"/>
  <c r="AD186" i="5"/>
  <c r="AB186" i="5"/>
  <c r="Z186" i="5"/>
  <c r="V186" i="5"/>
  <c r="P186" i="5" s="1"/>
  <c r="BE186" i="5" s="1"/>
  <c r="BI185" i="5"/>
  <c r="BH185" i="5"/>
  <c r="BG185" i="5"/>
  <c r="BF185" i="5"/>
  <c r="X185" i="5"/>
  <c r="W185" i="5"/>
  <c r="AD185" i="5"/>
  <c r="AB185" i="5"/>
  <c r="Z185" i="5"/>
  <c r="V185" i="5"/>
  <c r="P185" i="5" s="1"/>
  <c r="BE185" i="5" s="1"/>
  <c r="BI183" i="5"/>
  <c r="BH183" i="5"/>
  <c r="BG183" i="5"/>
  <c r="BF183" i="5"/>
  <c r="X183" i="5"/>
  <c r="W183" i="5"/>
  <c r="AD183" i="5"/>
  <c r="AB183" i="5"/>
  <c r="Z183" i="5"/>
  <c r="V183" i="5"/>
  <c r="P183" i="5" s="1"/>
  <c r="BE183" i="5" s="1"/>
  <c r="BI182" i="5"/>
  <c r="BH182" i="5"/>
  <c r="BG182" i="5"/>
  <c r="BF182" i="5"/>
  <c r="X182" i="5"/>
  <c r="W182" i="5"/>
  <c r="AD182" i="5"/>
  <c r="AB182" i="5"/>
  <c r="Z182" i="5"/>
  <c r="V182" i="5"/>
  <c r="BK182" i="5" s="1"/>
  <c r="BI181" i="5"/>
  <c r="BH181" i="5"/>
  <c r="BG181" i="5"/>
  <c r="BF181" i="5"/>
  <c r="X181" i="5"/>
  <c r="W181" i="5"/>
  <c r="AD181" i="5"/>
  <c r="AB181" i="5"/>
  <c r="Z181" i="5"/>
  <c r="V181" i="5"/>
  <c r="P181" i="5" s="1"/>
  <c r="BE181" i="5" s="1"/>
  <c r="BI180" i="5"/>
  <c r="BH180" i="5"/>
  <c r="BG180" i="5"/>
  <c r="BF180" i="5"/>
  <c r="X180" i="5"/>
  <c r="W180" i="5"/>
  <c r="AD180" i="5"/>
  <c r="AB180" i="5"/>
  <c r="Z180" i="5"/>
  <c r="V180" i="5"/>
  <c r="P180" i="5" s="1"/>
  <c r="BE180" i="5" s="1"/>
  <c r="BI179" i="5"/>
  <c r="BH179" i="5"/>
  <c r="BG179" i="5"/>
  <c r="BF179" i="5"/>
  <c r="X179" i="5"/>
  <c r="W179" i="5"/>
  <c r="AD179" i="5"/>
  <c r="AB179" i="5"/>
  <c r="Z179" i="5"/>
  <c r="V179" i="5"/>
  <c r="P179" i="5" s="1"/>
  <c r="BE179" i="5" s="1"/>
  <c r="BI178" i="5"/>
  <c r="BH178" i="5"/>
  <c r="BG178" i="5"/>
  <c r="BF178" i="5"/>
  <c r="X178" i="5"/>
  <c r="W178" i="5"/>
  <c r="AD178" i="5"/>
  <c r="AB178" i="5"/>
  <c r="Z178" i="5"/>
  <c r="V178" i="5"/>
  <c r="BK178" i="5" s="1"/>
  <c r="BI176" i="5"/>
  <c r="BH176" i="5"/>
  <c r="BG176" i="5"/>
  <c r="BF176" i="5"/>
  <c r="X176" i="5"/>
  <c r="W176" i="5"/>
  <c r="AD176" i="5"/>
  <c r="AB176" i="5"/>
  <c r="Z176" i="5"/>
  <c r="V176" i="5"/>
  <c r="BK176" i="5" s="1"/>
  <c r="BI174" i="5"/>
  <c r="BH174" i="5"/>
  <c r="BG174" i="5"/>
  <c r="BF174" i="5"/>
  <c r="X174" i="5"/>
  <c r="W174" i="5"/>
  <c r="AD174" i="5"/>
  <c r="AB174" i="5"/>
  <c r="Z174" i="5"/>
  <c r="V174" i="5"/>
  <c r="P174" i="5" s="1"/>
  <c r="BE174" i="5" s="1"/>
  <c r="BI173" i="5"/>
  <c r="BH173" i="5"/>
  <c r="BG173" i="5"/>
  <c r="BF173" i="5"/>
  <c r="X173" i="5"/>
  <c r="W173" i="5"/>
  <c r="AD173" i="5"/>
  <c r="AB173" i="5"/>
  <c r="Z173" i="5"/>
  <c r="V173" i="5"/>
  <c r="P173" i="5" s="1"/>
  <c r="BE173" i="5" s="1"/>
  <c r="BI171" i="5"/>
  <c r="BH171" i="5"/>
  <c r="BG171" i="5"/>
  <c r="BF171" i="5"/>
  <c r="X171" i="5"/>
  <c r="W171" i="5"/>
  <c r="AD171" i="5"/>
  <c r="AB171" i="5"/>
  <c r="Z171" i="5"/>
  <c r="V171" i="5"/>
  <c r="P171" i="5" s="1"/>
  <c r="BE171" i="5" s="1"/>
  <c r="BI170" i="5"/>
  <c r="BH170" i="5"/>
  <c r="BG170" i="5"/>
  <c r="BF170" i="5"/>
  <c r="X170" i="5"/>
  <c r="W170" i="5"/>
  <c r="AD170" i="5"/>
  <c r="AB170" i="5"/>
  <c r="Z170" i="5"/>
  <c r="V170" i="5"/>
  <c r="BK170" i="5" s="1"/>
  <c r="BI169" i="5"/>
  <c r="BH169" i="5"/>
  <c r="BG169" i="5"/>
  <c r="BF169" i="5"/>
  <c r="X169" i="5"/>
  <c r="W169" i="5"/>
  <c r="AD169" i="5"/>
  <c r="AB169" i="5"/>
  <c r="Z169" i="5"/>
  <c r="V169" i="5"/>
  <c r="P169" i="5" s="1"/>
  <c r="BE169" i="5" s="1"/>
  <c r="BI167" i="5"/>
  <c r="BH167" i="5"/>
  <c r="BG167" i="5"/>
  <c r="BF167" i="5"/>
  <c r="X167" i="5"/>
  <c r="W167" i="5"/>
  <c r="AD167" i="5"/>
  <c r="AB167" i="5"/>
  <c r="Z167" i="5"/>
  <c r="V167" i="5"/>
  <c r="P167" i="5" s="1"/>
  <c r="BE167" i="5" s="1"/>
  <c r="BI165" i="5"/>
  <c r="BH165" i="5"/>
  <c r="BG165" i="5"/>
  <c r="BF165" i="5"/>
  <c r="X165" i="5"/>
  <c r="W165" i="5"/>
  <c r="AD165" i="5"/>
  <c r="AB165" i="5"/>
  <c r="Z165" i="5"/>
  <c r="V165" i="5"/>
  <c r="P165" i="5" s="1"/>
  <c r="BE165" i="5" s="1"/>
  <c r="BI161" i="5"/>
  <c r="BH161" i="5"/>
  <c r="BG161" i="5"/>
  <c r="BF161" i="5"/>
  <c r="X161" i="5"/>
  <c r="W161" i="5"/>
  <c r="AD161" i="5"/>
  <c r="AB161" i="5"/>
  <c r="Z161" i="5"/>
  <c r="V161" i="5"/>
  <c r="P161" i="5" s="1"/>
  <c r="BE161" i="5" s="1"/>
  <c r="BI159" i="5"/>
  <c r="BH159" i="5"/>
  <c r="BG159" i="5"/>
  <c r="BF159" i="5"/>
  <c r="X159" i="5"/>
  <c r="W159" i="5"/>
  <c r="AD159" i="5"/>
  <c r="AB159" i="5"/>
  <c r="Z159" i="5"/>
  <c r="V159" i="5"/>
  <c r="P159" i="5" s="1"/>
  <c r="BE159" i="5" s="1"/>
  <c r="BI157" i="5"/>
  <c r="BH157" i="5"/>
  <c r="BG157" i="5"/>
  <c r="BF157" i="5"/>
  <c r="X157" i="5"/>
  <c r="W157" i="5"/>
  <c r="AD157" i="5"/>
  <c r="AB157" i="5"/>
  <c r="Z157" i="5"/>
  <c r="V157" i="5"/>
  <c r="BK157" i="5" s="1"/>
  <c r="BI155" i="5"/>
  <c r="BH155" i="5"/>
  <c r="BG155" i="5"/>
  <c r="BF155" i="5"/>
  <c r="X155" i="5"/>
  <c r="W155" i="5"/>
  <c r="AD155" i="5"/>
  <c r="AB155" i="5"/>
  <c r="Z155" i="5"/>
  <c r="V155" i="5"/>
  <c r="BK155" i="5" s="1"/>
  <c r="BI153" i="5"/>
  <c r="BH153" i="5"/>
  <c r="BG153" i="5"/>
  <c r="BF153" i="5"/>
  <c r="X153" i="5"/>
  <c r="W153" i="5"/>
  <c r="AD153" i="5"/>
  <c r="AB153" i="5"/>
  <c r="Z153" i="5"/>
  <c r="V153" i="5"/>
  <c r="P153" i="5" s="1"/>
  <c r="BE153" i="5" s="1"/>
  <c r="BI151" i="5"/>
  <c r="BH151" i="5"/>
  <c r="BG151" i="5"/>
  <c r="BF151" i="5"/>
  <c r="X151" i="5"/>
  <c r="W151" i="5"/>
  <c r="AD151" i="5"/>
  <c r="AB151" i="5"/>
  <c r="Z151" i="5"/>
  <c r="V151" i="5"/>
  <c r="P151" i="5" s="1"/>
  <c r="BE151" i="5" s="1"/>
  <c r="BI149" i="5"/>
  <c r="BH149" i="5"/>
  <c r="BG149" i="5"/>
  <c r="BF149" i="5"/>
  <c r="X149" i="5"/>
  <c r="W149" i="5"/>
  <c r="AD149" i="5"/>
  <c r="AB149" i="5"/>
  <c r="AB148" i="5" s="1"/>
  <c r="Z149" i="5"/>
  <c r="V149" i="5"/>
  <c r="BK149" i="5" s="1"/>
  <c r="BI146" i="5"/>
  <c r="BH146" i="5"/>
  <c r="BG146" i="5"/>
  <c r="BF146" i="5"/>
  <c r="X146" i="5"/>
  <c r="W146" i="5"/>
  <c r="AD146" i="5"/>
  <c r="AB146" i="5"/>
  <c r="Z146" i="5"/>
  <c r="V146" i="5"/>
  <c r="BK146" i="5" s="1"/>
  <c r="BI144" i="5"/>
  <c r="BH144" i="5"/>
  <c r="BG144" i="5"/>
  <c r="BF144" i="5"/>
  <c r="X144" i="5"/>
  <c r="W144" i="5"/>
  <c r="AD144" i="5"/>
  <c r="AB144" i="5"/>
  <c r="Z144" i="5"/>
  <c r="V144" i="5"/>
  <c r="P144" i="5" s="1"/>
  <c r="BE144" i="5" s="1"/>
  <c r="BI142" i="5"/>
  <c r="BH142" i="5"/>
  <c r="BG142" i="5"/>
  <c r="BF142" i="5"/>
  <c r="X142" i="5"/>
  <c r="W142" i="5"/>
  <c r="W141" i="5" s="1"/>
  <c r="H93" i="5" s="1"/>
  <c r="AD142" i="5"/>
  <c r="AB142" i="5"/>
  <c r="Z142" i="5"/>
  <c r="V142" i="5"/>
  <c r="P142" i="5" s="1"/>
  <c r="BE142" i="5" s="1"/>
  <c r="BI139" i="5"/>
  <c r="BH139" i="5"/>
  <c r="BG139" i="5"/>
  <c r="BF139" i="5"/>
  <c r="X139" i="5"/>
  <c r="W139" i="5"/>
  <c r="AD139" i="5"/>
  <c r="AB139" i="5"/>
  <c r="Z139" i="5"/>
  <c r="V139" i="5"/>
  <c r="P139" i="5" s="1"/>
  <c r="BE139" i="5" s="1"/>
  <c r="BI137" i="5"/>
  <c r="BH137" i="5"/>
  <c r="BG137" i="5"/>
  <c r="BF137" i="5"/>
  <c r="X137" i="5"/>
  <c r="W137" i="5"/>
  <c r="AD137" i="5"/>
  <c r="AD136" i="5" s="1"/>
  <c r="AB137" i="5"/>
  <c r="Z137" i="5"/>
  <c r="V137" i="5"/>
  <c r="P137" i="5" s="1"/>
  <c r="BE137" i="5" s="1"/>
  <c r="BI134" i="5"/>
  <c r="BH134" i="5"/>
  <c r="BG134" i="5"/>
  <c r="BF134" i="5"/>
  <c r="X134" i="5"/>
  <c r="X133" i="5" s="1"/>
  <c r="K91" i="5" s="1"/>
  <c r="W134" i="5"/>
  <c r="W133" i="5" s="1"/>
  <c r="H91" i="5" s="1"/>
  <c r="AD134" i="5"/>
  <c r="AD133" i="5" s="1"/>
  <c r="AB134" i="5"/>
  <c r="AB133" i="5" s="1"/>
  <c r="Z134" i="5"/>
  <c r="Z133" i="5" s="1"/>
  <c r="V134" i="5"/>
  <c r="P134" i="5" s="1"/>
  <c r="BE134" i="5" s="1"/>
  <c r="BI131" i="5"/>
  <c r="BH131" i="5"/>
  <c r="BG131" i="5"/>
  <c r="BF131" i="5"/>
  <c r="X131" i="5"/>
  <c r="W131" i="5"/>
  <c r="AD131" i="5"/>
  <c r="AB131" i="5"/>
  <c r="Z131" i="5"/>
  <c r="V131" i="5"/>
  <c r="P131" i="5" s="1"/>
  <c r="BE131" i="5" s="1"/>
  <c r="BI129" i="5"/>
  <c r="BH129" i="5"/>
  <c r="BG129" i="5"/>
  <c r="BF129" i="5"/>
  <c r="X129" i="5"/>
  <c r="W129" i="5"/>
  <c r="AD129" i="5"/>
  <c r="AB129" i="5"/>
  <c r="Z129" i="5"/>
  <c r="V129" i="5"/>
  <c r="BK129" i="5" s="1"/>
  <c r="BI128" i="5"/>
  <c r="BH128" i="5"/>
  <c r="BG128" i="5"/>
  <c r="BF128" i="5"/>
  <c r="X128" i="5"/>
  <c r="W128" i="5"/>
  <c r="W127" i="5" s="1"/>
  <c r="H90" i="5" s="1"/>
  <c r="AD128" i="5"/>
  <c r="AD127" i="5" s="1"/>
  <c r="AB128" i="5"/>
  <c r="Z128" i="5"/>
  <c r="V128" i="5"/>
  <c r="BK128" i="5" s="1"/>
  <c r="BI126" i="5"/>
  <c r="BH126" i="5"/>
  <c r="BG126" i="5"/>
  <c r="BF126" i="5"/>
  <c r="X126" i="5"/>
  <c r="W126" i="5"/>
  <c r="AD126" i="5"/>
  <c r="AB126" i="5"/>
  <c r="Z126" i="5"/>
  <c r="V126" i="5"/>
  <c r="BK126" i="5" s="1"/>
  <c r="BI125" i="5"/>
  <c r="BH125" i="5"/>
  <c r="BG125" i="5"/>
  <c r="BF125" i="5"/>
  <c r="X125" i="5"/>
  <c r="W125" i="5"/>
  <c r="AD125" i="5"/>
  <c r="AB125" i="5"/>
  <c r="Z125" i="5"/>
  <c r="V125" i="5"/>
  <c r="BE125" i="5" s="1"/>
  <c r="BI124" i="5"/>
  <c r="BH124" i="5"/>
  <c r="BG124" i="5"/>
  <c r="BF124" i="5"/>
  <c r="X124" i="5"/>
  <c r="W124" i="5"/>
  <c r="AD124" i="5"/>
  <c r="AB124" i="5"/>
  <c r="Z124" i="5"/>
  <c r="V124" i="5"/>
  <c r="BE124" i="5" s="1"/>
  <c r="BI123" i="5"/>
  <c r="BH123" i="5"/>
  <c r="BG123" i="5"/>
  <c r="BF123" i="5"/>
  <c r="X123" i="5"/>
  <c r="W123" i="5"/>
  <c r="AD123" i="5"/>
  <c r="AB123" i="5"/>
  <c r="Z123" i="5"/>
  <c r="V123" i="5"/>
  <c r="BK123" i="5" s="1"/>
  <c r="BI122" i="5"/>
  <c r="BH122" i="5"/>
  <c r="BG122" i="5"/>
  <c r="BF122" i="5"/>
  <c r="X122" i="5"/>
  <c r="W122" i="5"/>
  <c r="AD122" i="5"/>
  <c r="AB122" i="5"/>
  <c r="Z122" i="5"/>
  <c r="V122" i="5"/>
  <c r="BK122" i="5" s="1"/>
  <c r="BI121" i="5"/>
  <c r="BH121" i="5"/>
  <c r="BG121" i="5"/>
  <c r="BF121" i="5"/>
  <c r="X121" i="5"/>
  <c r="W121" i="5"/>
  <c r="AD121" i="5"/>
  <c r="AB121" i="5"/>
  <c r="Z121" i="5"/>
  <c r="V121" i="5"/>
  <c r="BE121" i="5" s="1"/>
  <c r="M115" i="5"/>
  <c r="M114" i="5"/>
  <c r="F114" i="5"/>
  <c r="F112" i="5"/>
  <c r="F110" i="5"/>
  <c r="M83" i="5"/>
  <c r="M82" i="5"/>
  <c r="F82" i="5"/>
  <c r="F80" i="5"/>
  <c r="F78" i="5"/>
  <c r="O15" i="5"/>
  <c r="E15" i="5"/>
  <c r="F115" i="5" s="1"/>
  <c r="O14" i="5"/>
  <c r="O9" i="5"/>
  <c r="M112" i="5" s="1"/>
  <c r="F109" i="5"/>
  <c r="Z136" i="5" l="1"/>
  <c r="Z164" i="5"/>
  <c r="Z184" i="5"/>
  <c r="BK190" i="5"/>
  <c r="X184" i="5"/>
  <c r="K98" i="5" s="1"/>
  <c r="X164" i="5"/>
  <c r="X136" i="5"/>
  <c r="K92" i="5" s="1"/>
  <c r="BE122" i="5"/>
  <c r="Z172" i="5"/>
  <c r="Z163" i="5" s="1"/>
  <c r="X172" i="5"/>
  <c r="K97" i="5" s="1"/>
  <c r="H37" i="5"/>
  <c r="AB136" i="5"/>
  <c r="Z141" i="5"/>
  <c r="X141" i="5"/>
  <c r="K93" i="5" s="1"/>
  <c r="AB206" i="5"/>
  <c r="BK180" i="5"/>
  <c r="BK174" i="5"/>
  <c r="P202" i="5"/>
  <c r="BE202" i="5" s="1"/>
  <c r="BK125" i="5"/>
  <c r="P128" i="5"/>
  <c r="BE128" i="5" s="1"/>
  <c r="BK153" i="5"/>
  <c r="P204" i="5"/>
  <c r="BE204" i="5" s="1"/>
  <c r="BK121" i="5"/>
  <c r="P126" i="5"/>
  <c r="BE126" i="5" s="1"/>
  <c r="BK139" i="5"/>
  <c r="BK142" i="5"/>
  <c r="BK144" i="5"/>
  <c r="P155" i="5"/>
  <c r="BE155" i="5" s="1"/>
  <c r="BK161" i="5"/>
  <c r="BK167" i="5"/>
  <c r="BK169" i="5"/>
  <c r="P176" i="5"/>
  <c r="BE176" i="5" s="1"/>
  <c r="BK181" i="5"/>
  <c r="P187" i="5"/>
  <c r="BE187" i="5" s="1"/>
  <c r="BK191" i="5"/>
  <c r="BK192" i="5"/>
  <c r="BK196" i="5"/>
  <c r="BK197" i="5"/>
  <c r="Z206" i="5"/>
  <c r="X206" i="5"/>
  <c r="K99" i="5" s="1"/>
  <c r="BK186" i="5"/>
  <c r="P198" i="5"/>
  <c r="BE198" i="5" s="1"/>
  <c r="F77" i="5"/>
  <c r="P207" i="5"/>
  <c r="BE207" i="5" s="1"/>
  <c r="BK207" i="5"/>
  <c r="P123" i="5"/>
  <c r="BE123" i="5" s="1"/>
  <c r="P129" i="5"/>
  <c r="BE129" i="5" s="1"/>
  <c r="P146" i="5"/>
  <c r="BE146" i="5" s="1"/>
  <c r="P149" i="5"/>
  <c r="BE149" i="5" s="1"/>
  <c r="AD148" i="5"/>
  <c r="P157" i="5"/>
  <c r="BE157" i="5" s="1"/>
  <c r="AB164" i="5"/>
  <c r="P170" i="5"/>
  <c r="BE170" i="5" s="1"/>
  <c r="P178" i="5"/>
  <c r="BE178" i="5" s="1"/>
  <c r="P182" i="5"/>
  <c r="BE182" i="5" s="1"/>
  <c r="AB184" i="5"/>
  <c r="AB172" i="5" s="1"/>
  <c r="P188" i="5"/>
  <c r="BE188" i="5" s="1"/>
  <c r="P193" i="5"/>
  <c r="BE193" i="5" s="1"/>
  <c r="P194" i="5"/>
  <c r="BE194" i="5" s="1"/>
  <c r="P195" i="5"/>
  <c r="BE195" i="5" s="1"/>
  <c r="BK195" i="5"/>
  <c r="BK141" i="5"/>
  <c r="M141" i="5" s="1"/>
  <c r="M93" i="5" s="1"/>
  <c r="P200" i="5"/>
  <c r="BE200" i="5" s="1"/>
  <c r="BK200" i="5"/>
  <c r="M80" i="5"/>
  <c r="H36" i="5"/>
  <c r="BK124" i="5"/>
  <c r="AB127" i="5"/>
  <c r="BK131" i="5"/>
  <c r="BK127" i="5" s="1"/>
  <c r="M127" i="5" s="1"/>
  <c r="M90" i="5" s="1"/>
  <c r="BK134" i="5"/>
  <c r="BK133" i="5" s="1"/>
  <c r="M133" i="5" s="1"/>
  <c r="M91" i="5" s="1"/>
  <c r="BK137" i="5"/>
  <c r="W136" i="5"/>
  <c r="H92" i="5" s="1"/>
  <c r="AD141" i="5"/>
  <c r="AD120" i="5" s="1"/>
  <c r="Z148" i="5"/>
  <c r="X148" i="5"/>
  <c r="K94" i="5" s="1"/>
  <c r="BK151" i="5"/>
  <c r="BK159" i="5"/>
  <c r="K96" i="5"/>
  <c r="BK165" i="5"/>
  <c r="W164" i="5"/>
  <c r="BK171" i="5"/>
  <c r="BK173" i="5"/>
  <c r="BK179" i="5"/>
  <c r="BK183" i="5"/>
  <c r="BK185" i="5"/>
  <c r="W184" i="5"/>
  <c r="H98" i="5" s="1"/>
  <c r="BK189" i="5"/>
  <c r="P205" i="5"/>
  <c r="BE205" i="5" s="1"/>
  <c r="BK205" i="5"/>
  <c r="F83" i="5"/>
  <c r="H35" i="5"/>
  <c r="Z127" i="5"/>
  <c r="X127" i="5"/>
  <c r="K90" i="5" s="1"/>
  <c r="AB141" i="5"/>
  <c r="W148" i="5"/>
  <c r="H94" i="5" s="1"/>
  <c r="AD164" i="5"/>
  <c r="AD184" i="5"/>
  <c r="AD172" i="5" s="1"/>
  <c r="BK208" i="5"/>
  <c r="BK136" i="5" l="1"/>
  <c r="M136" i="5" s="1"/>
  <c r="M92" i="5" s="1"/>
  <c r="Z120" i="5"/>
  <c r="Z119" i="5" s="1"/>
  <c r="Z118" i="5" s="1"/>
  <c r="AB120" i="5"/>
  <c r="X163" i="5"/>
  <c r="K95" i="5" s="1"/>
  <c r="BK148" i="5"/>
  <c r="M148" i="5" s="1"/>
  <c r="M94" i="5" s="1"/>
  <c r="BK184" i="5"/>
  <c r="M184" i="5" s="1"/>
  <c r="M98" i="5" s="1"/>
  <c r="AB163" i="5"/>
  <c r="X120" i="5"/>
  <c r="BK206" i="5"/>
  <c r="M206" i="5" s="1"/>
  <c r="M99" i="5" s="1"/>
  <c r="AD163" i="5"/>
  <c r="AD119" i="5" s="1"/>
  <c r="AD118" i="5" s="1"/>
  <c r="W172" i="5"/>
  <c r="H97" i="5" s="1"/>
  <c r="BK164" i="5"/>
  <c r="W120" i="5"/>
  <c r="H96" i="5"/>
  <c r="BK120" i="5" l="1"/>
  <c r="M120" i="5" s="1"/>
  <c r="M89" i="5" s="1"/>
  <c r="AB119" i="5"/>
  <c r="AB118" i="5" s="1"/>
  <c r="W163" i="5"/>
  <c r="H95" i="5" s="1"/>
  <c r="M164" i="5"/>
  <c r="M96" i="5" s="1"/>
  <c r="X119" i="5"/>
  <c r="K89" i="5"/>
  <c r="W119" i="5"/>
  <c r="H89" i="5"/>
  <c r="BK172" i="5"/>
  <c r="M172" i="5" s="1"/>
  <c r="M97" i="5" s="1"/>
  <c r="BK163" i="5" l="1"/>
  <c r="BK119" i="5" s="1"/>
  <c r="X118" i="5"/>
  <c r="K87" i="5" s="1"/>
  <c r="M29" i="5" s="1"/>
  <c r="K88" i="5"/>
  <c r="W118" i="5"/>
  <c r="H87" i="5" s="1"/>
  <c r="M28" i="5" s="1"/>
  <c r="H88" i="5"/>
  <c r="M163" i="5" l="1"/>
  <c r="M95" i="5" s="1"/>
  <c r="M119" i="5"/>
  <c r="M88" i="5" s="1"/>
  <c r="BK118" i="5"/>
  <c r="M118" i="5" s="1"/>
  <c r="M87" i="5" s="1"/>
  <c r="L101" i="5" s="1"/>
  <c r="M27" i="5" l="1"/>
  <c r="M31" i="5" s="1"/>
  <c r="H33" i="5" s="1"/>
  <c r="M33" i="5" l="1"/>
  <c r="L39" i="5"/>
</calcChain>
</file>

<file path=xl/sharedStrings.xml><?xml version="1.0" encoding="utf-8"?>
<sst xmlns="http://schemas.openxmlformats.org/spreadsheetml/2006/main" count="1154" uniqueCount="344">
  <si>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</si>
  <si>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</si>
  <si>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</si>
  <si>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</si>
  <si>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</si>
  <si>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</si>
  <si>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</si>
  <si>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</si>
  <si>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</si>
  <si>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</si>
  <si>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</si>
  <si>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</si>
  <si>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</si>
  <si>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</si>
  <si>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</si>
  <si>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</si>
  <si>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</si>
  <si>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</si>
  <si>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</si>
  <si>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</si>
  <si>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</si>
  <si>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</si>
  <si>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</si>
  <si>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</si>
  <si>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</si>
  <si>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</si>
  <si>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</si>
  <si>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</si>
  <si>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</si>
  <si>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</si>
  <si>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</si>
  <si>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</si>
  <si>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</si>
  <si>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</si>
  <si>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</si>
  <si>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</si>
  <si>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</si>
  <si>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</si>
  <si>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</si>
  <si>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</si>
  <si>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</si>
  <si>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</si>
  <si>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</si>
  <si>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</si>
  <si>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</si>
  <si>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</si>
  <si>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</si>
  <si>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{2b5b2081-c2a4-4232-82aa-4f0e5e2be2d3}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</si>
  <si>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</si>
  <si>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</si>
  <si>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</si>
  <si>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</si>
  <si>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</si>
  <si>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</si>
  <si>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</si>
  <si>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</si>
  <si>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</si>
  <si>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</si>
  <si>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</si>
  <si>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</si>
  <si>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</si>
  <si>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</si>
  <si>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</si>
  <si>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</si>
  <si>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</si>
  <si>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</si>
  <si>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</si>
  <si>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</si>
  <si>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</si>
  <si>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</si>
  <si>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</si>
  <si>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</si>
  <si>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</si>
  <si>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</si>
  <si>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</si>
  <si>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</si>
  <si>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</si>
  <si>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</si>
  <si>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</si>
  <si>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</si>
  <si>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</si>
  <si>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</si>
  <si>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</si>
  <si>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</si>
  <si>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</si>
  <si>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</si>
  <si>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</si>
  <si>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</si>
  <si>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</si>
  <si>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</si>
  <si>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</si>
  <si>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</si>
  <si>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</si>
  <si>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</si>
  <si>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</si>
  <si>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</si>
  <si>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</si>
  <si>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</si>
  <si>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</si>
  <si>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</si>
  <si>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m3</t>
  </si>
  <si>
    <t>VV</t>
  </si>
  <si>
    <t>6</t>
  </si>
  <si>
    <t>7</t>
  </si>
  <si>
    <t>132201202</t>
  </si>
  <si>
    <t>Hloubení rýh š do 2000 mm v hornině tř. 3 objemu do 1000 m3</t>
  </si>
  <si>
    <t>8</t>
  </si>
  <si>
    <t>132201209</t>
  </si>
  <si>
    <t>Příplatek za lepivost k hloubení rýh š do 2000 mm v hornině tř. 3</t>
  </si>
  <si>
    <t>9</t>
  </si>
  <si>
    <t>151101101</t>
  </si>
  <si>
    <t>m2</t>
  </si>
  <si>
    <t>10</t>
  </si>
  <si>
    <t>151101111</t>
  </si>
  <si>
    <t>11</t>
  </si>
  <si>
    <t>12</t>
  </si>
  <si>
    <t>13</t>
  </si>
  <si>
    <t>161101101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</si>
  <si>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</si>
  <si>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</si>
  <si>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</si>
  <si>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</si>
  <si>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</si>
  <si>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</si>
  <si>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</si>
  <si>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</si>
  <si>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</si>
  <si>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</si>
  <si>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</si>
  <si>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</si>
  <si>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</si>
  <si>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</si>
  <si>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</si>
  <si>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</si>
  <si>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</si>
  <si>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</si>
  <si>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</si>
  <si>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</si>
  <si>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</si>
  <si>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</si>
  <si>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</si>
  <si>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</si>
  <si>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</si>
  <si>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</si>
  <si>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</si>
  <si>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24</t>
  </si>
  <si>
    <t>m</t>
  </si>
  <si>
    <t>25</t>
  </si>
  <si>
    <t>26</t>
  </si>
  <si>
    <t>ks</t>
  </si>
  <si>
    <t>27</t>
  </si>
  <si>
    <t>28</t>
  </si>
  <si>
    <t>29</t>
  </si>
  <si>
    <t>kus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</si>
  <si>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</si>
  <si>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</si>
  <si>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</si>
  <si>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</si>
  <si>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</si>
  <si>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</si>
  <si>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</si>
  <si>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</si>
  <si>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</si>
  <si>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</si>
  <si>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</si>
  <si>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</si>
  <si>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</si>
  <si>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</si>
  <si>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</si>
  <si>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</si>
  <si>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</si>
  <si>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</si>
  <si>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</si>
  <si>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998276101</t>
  </si>
  <si>
    <t>Přesun hmot pro trubní vedení z trub z plastických hmot otevřený výkop</t>
  </si>
  <si>
    <t>7.2.10</t>
  </si>
  <si>
    <t xml:space="preserve">      14 - Zemní práce - ražení a protlačování</t>
  </si>
  <si>
    <t xml:space="preserve">      85 - Potrubí z trub litinových</t>
  </si>
  <si>
    <t xml:space="preserve">        89 - Ostatní konstrukce</t>
  </si>
  <si>
    <t>361935092</t>
  </si>
  <si>
    <t>-606706224</t>
  </si>
  <si>
    <t>111111114</t>
  </si>
  <si>
    <t>POPLATEK za mikrobiologický rozbor</t>
  </si>
  <si>
    <t>-1511601796</t>
  </si>
  <si>
    <t>-1958967049</t>
  </si>
  <si>
    <t>-357498915</t>
  </si>
  <si>
    <t>001001009</t>
  </si>
  <si>
    <t>sondy dle TZ</t>
  </si>
  <si>
    <t>-758038877</t>
  </si>
  <si>
    <t>130001101pc</t>
  </si>
  <si>
    <t>Příplatek za ztížení vykopávky v blízkosti podzemního vedení</t>
  </si>
  <si>
    <t>kpl</t>
  </si>
  <si>
    <t>-1670182875</t>
  </si>
  <si>
    <t>740637592</t>
  </si>
  <si>
    <t>118,10*0,80*1,45       "      v hor.tř.3 100%</t>
  </si>
  <si>
    <t>1120227930</t>
  </si>
  <si>
    <t>118,10*0,80*1,45 *0,20      "    lepivost z 20%  v hor.tř.3 100%</t>
  </si>
  <si>
    <t>141720004</t>
  </si>
  <si>
    <t>-22532441</t>
  </si>
  <si>
    <t>4,00      "    v místě křížení s teplovodem</t>
  </si>
  <si>
    <t>1099729305</t>
  </si>
  <si>
    <t>4,00*1,70*2     "     v místě křížení</t>
  </si>
  <si>
    <t>1505936185</t>
  </si>
  <si>
    <t>1826984677</t>
  </si>
  <si>
    <t>136,99*0,50</t>
  </si>
  <si>
    <t>-1072277177</t>
  </si>
  <si>
    <t>118,10*0,80*1,45    "   odvoz 100% na skládku do 15 km</t>
  </si>
  <si>
    <t>354204590</t>
  </si>
  <si>
    <t>118,10*0,80*1,45*5    "   odvoz 100% na skládku do 15 km</t>
  </si>
  <si>
    <t>1238747461</t>
  </si>
  <si>
    <t>133,996</t>
  </si>
  <si>
    <t>-1294967525</t>
  </si>
  <si>
    <t>133,996*1,800</t>
  </si>
  <si>
    <t>1352548215</t>
  </si>
  <si>
    <t>118,10*0,80*(1,45-0,50)     "    štěrkopísek 32mm</t>
  </si>
  <si>
    <t>445807382</t>
  </si>
  <si>
    <t>118,10*0,80*(1,45-0,50) *1,800       "    hmotnost štěrkopísek 32mm</t>
  </si>
  <si>
    <t>-1207140454</t>
  </si>
  <si>
    <t>118,10*0,80*0,50 *1,800       "    hmotnost písek lože+obsyp</t>
  </si>
  <si>
    <t>-987880612</t>
  </si>
  <si>
    <t>-2111251391</t>
  </si>
  <si>
    <t>700-618-953</t>
  </si>
  <si>
    <t>Kompl.spojovací materiál pro spoje DN 80</t>
  </si>
  <si>
    <t>-1952171041</t>
  </si>
  <si>
    <t>857242122</t>
  </si>
  <si>
    <t>Montáž litinových tvarovek jednoosých přírubových otevřený výkop DN 80</t>
  </si>
  <si>
    <t>1631119811</t>
  </si>
  <si>
    <t>1+2+2</t>
  </si>
  <si>
    <t>FF80/100</t>
  </si>
  <si>
    <t>-683890453</t>
  </si>
  <si>
    <t>FF80/300</t>
  </si>
  <si>
    <t>-1646107794</t>
  </si>
  <si>
    <t>N DN80</t>
  </si>
  <si>
    <t>884899291</t>
  </si>
  <si>
    <t>871241211</t>
  </si>
  <si>
    <t>Montáž potrubí z PE100 SDR 11 otevřený výkop svařovaných elektrotvarovkou D 90 x 8,2 mm</t>
  </si>
  <si>
    <t>2015009674</t>
  </si>
  <si>
    <t>90x8,2</t>
  </si>
  <si>
    <t>Potrubí PE 90x9,8 z PE 100, SDR 11, otevřený výkop</t>
  </si>
  <si>
    <t>-468910438</t>
  </si>
  <si>
    <t>132,00      " vč.ztratného Potrubí PE 90x9,8 z PE 100, SDR 11,</t>
  </si>
  <si>
    <t>877241101</t>
  </si>
  <si>
    <t>Montáž elektrospojek na potrubí z PE trub d 90</t>
  </si>
  <si>
    <t>724110656</t>
  </si>
  <si>
    <t>15+6+3+3</t>
  </si>
  <si>
    <t>753-911-613</t>
  </si>
  <si>
    <t>Elektrospojka SDR11-PE100,D90</t>
  </si>
  <si>
    <t>-2029954766</t>
  </si>
  <si>
    <t>753-151-815</t>
  </si>
  <si>
    <t>Elektro koleno SDR11, D90-45 st.</t>
  </si>
  <si>
    <t>-984654563</t>
  </si>
  <si>
    <t>753-800-013</t>
  </si>
  <si>
    <t>Lemový nákružek s prodl.hrdly D90</t>
  </si>
  <si>
    <t>1916138031</t>
  </si>
  <si>
    <t>727-700-213</t>
  </si>
  <si>
    <t>1483622215</t>
  </si>
  <si>
    <t>877241113</t>
  </si>
  <si>
    <t>Montáž elektro T-kusů na potrubí z PE trub d 90</t>
  </si>
  <si>
    <t>-1784522970</t>
  </si>
  <si>
    <t>753-201-013</t>
  </si>
  <si>
    <t>T-kus na tupo D90/D90</t>
  </si>
  <si>
    <t>1615707534</t>
  </si>
  <si>
    <t>891241112</t>
  </si>
  <si>
    <t>Montáž vodovodních šoupátek otevřený výkop DN 80</t>
  </si>
  <si>
    <t>-1482297539</t>
  </si>
  <si>
    <t>3.1.80</t>
  </si>
  <si>
    <t>Šoupátko přírubové krátké F4 DN80, PN 16, bez ručního kola</t>
  </si>
  <si>
    <t>-51722896</t>
  </si>
  <si>
    <t>1532543192</t>
  </si>
  <si>
    <t>Podkladní nosná deska pod šoupátkové poklopy</t>
  </si>
  <si>
    <t>-886421698</t>
  </si>
  <si>
    <t>899401112</t>
  </si>
  <si>
    <t>Osazení poklopů litinových šoupátkových</t>
  </si>
  <si>
    <t>-1733764794</t>
  </si>
  <si>
    <t>7.2.13Plast</t>
  </si>
  <si>
    <t>-1396893055</t>
  </si>
  <si>
    <t>891247111</t>
  </si>
  <si>
    <t>Montáž hydrantů podzemních DN 80</t>
  </si>
  <si>
    <t>1155443027</t>
  </si>
  <si>
    <t>-580591027</t>
  </si>
  <si>
    <t>899401113</t>
  </si>
  <si>
    <t>Osazení poklopů litinových hydrantových</t>
  </si>
  <si>
    <t>-123007959</t>
  </si>
  <si>
    <t>7.21</t>
  </si>
  <si>
    <t>1866301418</t>
  </si>
  <si>
    <t>976753134</t>
  </si>
  <si>
    <t>891319111</t>
  </si>
  <si>
    <t>Montáž navrtávacích pasů na potrubí z jakýchkoli trub DN 150</t>
  </si>
  <si>
    <t>-1337401714</t>
  </si>
  <si>
    <t>49</t>
  </si>
  <si>
    <t>8.2.315080</t>
  </si>
  <si>
    <t>-1593100727</t>
  </si>
  <si>
    <t>50</t>
  </si>
  <si>
    <t>899713111</t>
  </si>
  <si>
    <t>Orientační tabulky na sloupku betonovém nebo ocelovém</t>
  </si>
  <si>
    <t>660429555</t>
  </si>
  <si>
    <t>3+2+3</t>
  </si>
  <si>
    <t>51</t>
  </si>
  <si>
    <t>899721111</t>
  </si>
  <si>
    <t>Signalizační vodič DN do 150 mm na potrubí PVC</t>
  </si>
  <si>
    <t>-1921858558</t>
  </si>
  <si>
    <t>2*150,00</t>
  </si>
  <si>
    <t>52</t>
  </si>
  <si>
    <t>899722112</t>
  </si>
  <si>
    <t>1175205451</t>
  </si>
  <si>
    <t>130,00</t>
  </si>
  <si>
    <t>53</t>
  </si>
  <si>
    <t>892227111</t>
  </si>
  <si>
    <t>-1853952844</t>
  </si>
  <si>
    <t>54</t>
  </si>
  <si>
    <t>892273121</t>
  </si>
  <si>
    <t>262227929</t>
  </si>
  <si>
    <t>55</t>
  </si>
  <si>
    <t>998273102</t>
  </si>
  <si>
    <t>Přesun hmot pro trubní vedení z trub litinových otevřený výkop</t>
  </si>
  <si>
    <t>1740334155</t>
  </si>
  <si>
    <t>56</t>
  </si>
  <si>
    <t>-1279814441</t>
  </si>
  <si>
    <t>Zřízení příložného pažení a rozepření stěn rýh hl. do 2 m</t>
  </si>
  <si>
    <t>Odstranění příložného pažení a rozepření stěn rýh hl. do 2 m</t>
  </si>
  <si>
    <t>Svislé přemístění výkopku z horniny tř. 1 až 4 hl. výkopu do 2,5 m</t>
  </si>
  <si>
    <t>kamenivo drcené hrubé přírodní, frakce 32-63</t>
  </si>
  <si>
    <t>SO 11 - Prodloužení vodovodu</t>
  </si>
  <si>
    <t>7.5.5.1050</t>
  </si>
  <si>
    <t>Zemní souprava teleskopická Rd 1,50m</t>
  </si>
  <si>
    <t>Poklop šoupátkový DN 80, litinový</t>
  </si>
  <si>
    <t>2.1.3.801250</t>
  </si>
  <si>
    <t>Hydrantový poklop s nápisem HYDRANT, litinový</t>
  </si>
  <si>
    <t>navrtávací pas DN150 s odbočkou DN80, přírubový</t>
  </si>
  <si>
    <t>Tlaková zkouška vodou DN80 nebo DN100</t>
  </si>
  <si>
    <t>Neřízený zemní protlak strojně vnějšího průměru do D90 mm v hornině tř. 1 a 2</t>
  </si>
  <si>
    <t>118,10*0,80*0,50*0,50      "    množství obsypu + lože z písku 50% ručně i strojně</t>
  </si>
  <si>
    <t>Tvarovky z tvarné litiny FF DN80/100 přírubové</t>
  </si>
  <si>
    <t>Tvarovky z tvarné litiny FF DN80/300 přírubové</t>
  </si>
  <si>
    <t>Koleno patkové N DN80</t>
  </si>
  <si>
    <t>Otočná příruba  z tvarné litiny s PE povlakem DN80</t>
  </si>
  <si>
    <t>podzemní hydrant dle DIN z tvárné litiny (GGG), DN 80, krycí hl.1,250 m</t>
  </si>
  <si>
    <t>Krytí potrubí z plastů výstražnou folií z PVC 25cm</t>
  </si>
  <si>
    <t>Proplach a desinfekce vodovodního potrubí DN80 do DN125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</si>
  <si>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</si>
  <si>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</si>
  <si>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</si>
  <si>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</si>
  <si>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>Celkové náklady za 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</si>
</sst>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i/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10" xfId="0" applyNumberFormat="1" applyFont="1" applyBorder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2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3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7" fillId="0" borderId="23" xfId="0" applyFont="1" applyFill="1" applyBorder="1" applyAlignment="1" applyProtection="1">
      <alignment horizontal="left" vertical="center" wrapText="1"/>
      <protection locked="0"/>
    </xf>
    <xf numFmtId="0" fontId="23" fillId="0" borderId="23" xfId="0" applyFont="1" applyFill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28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top" wrapText="1"/>
    </xf>
    <xf numFmtId="4" fontId="8" fillId="0" borderId="21" xfId="0" applyNumberFormat="1" applyFont="1" applyBorder="1" applyAlignment="1"/>
    <xf numFmtId="4" fontId="8" fillId="0" borderId="21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28" fillId="0" borderId="1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209"/>
  <sheetViews>
    <sheetView showGridLines="0" tabSelected="1" zoomScaleNormal="100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8"/>
      <c r="C1" s="8"/>
      <c r="D1" s="9" t="s">
        <v>0</v>
      </c>
      <c r="E1" s="8"/>
      <c r="F1" s="10" t="s">
        <v>48</v>
      </c>
      <c r="G1" s="10"/>
      <c r="H1" s="132" t="s">
        <v>49</v>
      </c>
      <c r="I1" s="132"/>
      <c r="J1" s="132"/>
      <c r="K1" s="132"/>
      <c r="L1" s="10" t="s">
        <v>50</v>
      </c>
      <c r="M1" s="8"/>
      <c r="N1" s="8"/>
      <c r="O1" s="9" t="s">
        <v>51</v>
      </c>
      <c r="P1" s="8"/>
      <c r="Q1" s="8"/>
      <c r="R1" s="8"/>
      <c r="S1" s="10" t="s">
        <v>52</v>
      </c>
      <c r="T1" s="10"/>
      <c r="U1" s="53"/>
      <c r="V1" s="53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84" t="s">
        <v>4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33" t="s">
        <v>5</v>
      </c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T2" s="12" t="s">
        <v>47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53</v>
      </c>
    </row>
    <row r="4" spans="1:66" ht="36.9" customHeight="1" x14ac:dyDescent="0.3">
      <c r="B4" s="16"/>
      <c r="C4" s="158" t="s">
        <v>54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"/>
      <c r="T4" s="18" t="s">
        <v>8</v>
      </c>
      <c r="AT4" s="12" t="s">
        <v>2</v>
      </c>
    </row>
    <row r="5" spans="1:66" ht="6.9" customHeight="1" x14ac:dyDescent="0.3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 x14ac:dyDescent="0.3">
      <c r="B6" s="16"/>
      <c r="C6" s="19"/>
      <c r="D6" s="22" t="s">
        <v>9</v>
      </c>
      <c r="E6" s="19"/>
      <c r="F6" s="160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9"/>
      <c r="R6" s="17"/>
    </row>
    <row r="7" spans="1:66" s="1" customFormat="1" ht="32.85" customHeight="1" x14ac:dyDescent="0.3">
      <c r="B7" s="23"/>
      <c r="C7" s="24"/>
      <c r="D7" s="21" t="s">
        <v>55</v>
      </c>
      <c r="E7" s="24"/>
      <c r="F7" s="186" t="s">
        <v>322</v>
      </c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24"/>
      <c r="R7" s="25"/>
    </row>
    <row r="8" spans="1:66" s="1" customFormat="1" ht="14.4" customHeight="1" x14ac:dyDescent="0.3">
      <c r="B8" s="23"/>
      <c r="C8" s="24"/>
      <c r="D8" s="22" t="s">
        <v>10</v>
      </c>
      <c r="E8" s="24"/>
      <c r="F8" s="20" t="s">
        <v>1</v>
      </c>
      <c r="G8" s="24"/>
      <c r="H8" s="24"/>
      <c r="I8" s="24"/>
      <c r="J8" s="24"/>
      <c r="K8" s="24"/>
      <c r="L8" s="24"/>
      <c r="M8" s="22" t="s">
        <v>11</v>
      </c>
      <c r="N8" s="24"/>
      <c r="O8" s="20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2" t="s">
        <v>12</v>
      </c>
      <c r="E9" s="24"/>
      <c r="F9" s="20" t="s">
        <v>13</v>
      </c>
      <c r="G9" s="24"/>
      <c r="H9" s="24"/>
      <c r="I9" s="24"/>
      <c r="J9" s="24"/>
      <c r="K9" s="24"/>
      <c r="L9" s="24"/>
      <c r="M9" s="22" t="s">
        <v>14</v>
      </c>
      <c r="N9" s="24"/>
      <c r="O9" s="163" t="e">
        <f>#REF!</f>
        <v>#REF!</v>
      </c>
      <c r="P9" s="163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2" t="s">
        <v>15</v>
      </c>
      <c r="E11" s="24"/>
      <c r="F11" s="24"/>
      <c r="G11" s="24"/>
      <c r="H11" s="24"/>
      <c r="I11" s="24"/>
      <c r="J11" s="24"/>
      <c r="K11" s="24"/>
      <c r="L11" s="24"/>
      <c r="M11" s="22" t="s">
        <v>16</v>
      </c>
      <c r="N11" s="24"/>
      <c r="O11" s="164" t="s">
        <v>1</v>
      </c>
      <c r="P11" s="164"/>
      <c r="Q11" s="24"/>
      <c r="R11" s="25"/>
    </row>
    <row r="12" spans="1:66" s="1" customFormat="1" ht="18" customHeight="1" x14ac:dyDescent="0.3">
      <c r="B12" s="23"/>
      <c r="C12" s="24"/>
      <c r="D12" s="24"/>
      <c r="E12" s="20" t="s">
        <v>17</v>
      </c>
      <c r="F12" s="24"/>
      <c r="G12" s="24"/>
      <c r="H12" s="24"/>
      <c r="I12" s="24"/>
      <c r="J12" s="24"/>
      <c r="K12" s="24"/>
      <c r="L12" s="24"/>
      <c r="M12" s="22" t="s">
        <v>18</v>
      </c>
      <c r="N12" s="24"/>
      <c r="O12" s="164" t="s">
        <v>1</v>
      </c>
      <c r="P12" s="164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2" t="s">
        <v>19</v>
      </c>
      <c r="E14" s="24"/>
      <c r="F14" s="24"/>
      <c r="G14" s="24"/>
      <c r="H14" s="24"/>
      <c r="I14" s="24"/>
      <c r="J14" s="24"/>
      <c r="K14" s="24"/>
      <c r="L14" s="24"/>
      <c r="M14" s="22" t="s">
        <v>16</v>
      </c>
      <c r="N14" s="24"/>
      <c r="O14" s="164" t="e">
        <f>IF(#REF!="","",#REF!)</f>
        <v>#REF!</v>
      </c>
      <c r="P14" s="164"/>
      <c r="Q14" s="24"/>
      <c r="R14" s="25"/>
    </row>
    <row r="15" spans="1:66" s="1" customFormat="1" ht="18" customHeight="1" x14ac:dyDescent="0.3">
      <c r="B15" s="23"/>
      <c r="C15" s="24"/>
      <c r="D15" s="24"/>
      <c r="E15" s="20" t="e">
        <f>IF(#REF!="","",#REF!)</f>
        <v>#REF!</v>
      </c>
      <c r="F15" s="24"/>
      <c r="G15" s="24"/>
      <c r="H15" s="24"/>
      <c r="I15" s="24"/>
      <c r="J15" s="24"/>
      <c r="K15" s="24"/>
      <c r="L15" s="24"/>
      <c r="M15" s="22" t="s">
        <v>18</v>
      </c>
      <c r="N15" s="24"/>
      <c r="O15" s="164" t="e">
        <f>IF(#REF!="","",#REF!)</f>
        <v>#REF!</v>
      </c>
      <c r="P15" s="164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2" t="s">
        <v>20</v>
      </c>
      <c r="E17" s="24"/>
      <c r="F17" s="24"/>
      <c r="G17" s="24"/>
      <c r="H17" s="24"/>
      <c r="I17" s="24"/>
      <c r="J17" s="24"/>
      <c r="K17" s="24"/>
      <c r="L17" s="24"/>
      <c r="M17" s="22" t="s">
        <v>16</v>
      </c>
      <c r="N17" s="24"/>
      <c r="O17" s="164" t="s">
        <v>1</v>
      </c>
      <c r="P17" s="164"/>
      <c r="Q17" s="24"/>
      <c r="R17" s="25"/>
    </row>
    <row r="18" spans="2:18" s="1" customFormat="1" ht="18" customHeight="1" x14ac:dyDescent="0.3">
      <c r="B18" s="23"/>
      <c r="C18" s="24"/>
      <c r="D18" s="24"/>
      <c r="E18" s="20" t="s">
        <v>21</v>
      </c>
      <c r="F18" s="24"/>
      <c r="G18" s="24"/>
      <c r="H18" s="24"/>
      <c r="I18" s="24"/>
      <c r="J18" s="24"/>
      <c r="K18" s="24"/>
      <c r="L18" s="24"/>
      <c r="M18" s="22" t="s">
        <v>18</v>
      </c>
      <c r="N18" s="24"/>
      <c r="O18" s="164" t="s">
        <v>1</v>
      </c>
      <c r="P18" s="164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2" t="s">
        <v>22</v>
      </c>
      <c r="E20" s="24"/>
      <c r="F20" s="24"/>
      <c r="G20" s="24"/>
      <c r="H20" s="24"/>
      <c r="I20" s="24"/>
      <c r="J20" s="24"/>
      <c r="K20" s="24"/>
      <c r="L20" s="24"/>
      <c r="M20" s="22" t="s">
        <v>16</v>
      </c>
      <c r="N20" s="24"/>
      <c r="O20" s="164" t="s">
        <v>1</v>
      </c>
      <c r="P20" s="164"/>
      <c r="Q20" s="24"/>
      <c r="R20" s="25"/>
    </row>
    <row r="21" spans="2:18" s="1" customFormat="1" ht="18" customHeight="1" x14ac:dyDescent="0.3">
      <c r="B21" s="23"/>
      <c r="C21" s="24"/>
      <c r="D21" s="24"/>
      <c r="E21" s="20"/>
      <c r="F21" s="24"/>
      <c r="G21" s="24"/>
      <c r="H21" s="24"/>
      <c r="I21" s="24"/>
      <c r="J21" s="24"/>
      <c r="K21" s="24"/>
      <c r="L21" s="24"/>
      <c r="M21" s="22" t="s">
        <v>18</v>
      </c>
      <c r="N21" s="24"/>
      <c r="O21" s="164" t="s">
        <v>1</v>
      </c>
      <c r="P21" s="164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2" t="s">
        <v>23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80"/>
      <c r="F24" s="181"/>
      <c r="G24" s="181"/>
      <c r="H24" s="181"/>
      <c r="I24" s="181"/>
      <c r="J24" s="181"/>
      <c r="K24" s="181"/>
      <c r="L24" s="181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56</v>
      </c>
      <c r="E27" s="24"/>
      <c r="F27" s="24"/>
      <c r="G27" s="24"/>
      <c r="H27" s="24"/>
      <c r="I27" s="24"/>
      <c r="J27" s="24"/>
      <c r="K27" s="24"/>
      <c r="L27" s="24"/>
      <c r="M27" s="182">
        <f>M87</f>
        <v>0</v>
      </c>
      <c r="N27" s="182"/>
      <c r="O27" s="182"/>
      <c r="P27" s="182"/>
      <c r="Q27" s="24"/>
      <c r="R27" s="25"/>
    </row>
    <row r="28" spans="2:18" s="1" customFormat="1" ht="13.2" x14ac:dyDescent="0.3">
      <c r="B28" s="23"/>
      <c r="C28" s="24"/>
      <c r="D28" s="24"/>
      <c r="E28" s="22" t="s">
        <v>24</v>
      </c>
      <c r="F28" s="24"/>
      <c r="G28" s="24"/>
      <c r="H28" s="24"/>
      <c r="I28" s="24"/>
      <c r="J28" s="24"/>
      <c r="K28" s="24"/>
      <c r="L28" s="24"/>
      <c r="M28" s="183">
        <f>H87</f>
        <v>0</v>
      </c>
      <c r="N28" s="183"/>
      <c r="O28" s="183"/>
      <c r="P28" s="183"/>
      <c r="Q28" s="24"/>
      <c r="R28" s="25"/>
    </row>
    <row r="29" spans="2:18" s="1" customFormat="1" ht="13.2" x14ac:dyDescent="0.3">
      <c r="B29" s="23"/>
      <c r="C29" s="24"/>
      <c r="D29" s="24"/>
      <c r="E29" s="22" t="s">
        <v>25</v>
      </c>
      <c r="F29" s="24"/>
      <c r="G29" s="24"/>
      <c r="H29" s="24"/>
      <c r="I29" s="24"/>
      <c r="J29" s="24"/>
      <c r="K29" s="24"/>
      <c r="L29" s="24"/>
      <c r="M29" s="183">
        <f>K87</f>
        <v>0</v>
      </c>
      <c r="N29" s="183"/>
      <c r="O29" s="183"/>
      <c r="P29" s="183"/>
      <c r="Q29" s="24"/>
      <c r="R29" s="25"/>
    </row>
    <row r="30" spans="2:18" s="1" customFormat="1" ht="6.9" customHeight="1" x14ac:dyDescent="0.3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2:18" s="1" customFormat="1" ht="25.35" customHeight="1" x14ac:dyDescent="0.3">
      <c r="B31" s="23"/>
      <c r="C31" s="24"/>
      <c r="D31" s="55" t="s">
        <v>26</v>
      </c>
      <c r="E31" s="24"/>
      <c r="F31" s="24"/>
      <c r="G31" s="24"/>
      <c r="H31" s="24"/>
      <c r="I31" s="24"/>
      <c r="J31" s="24"/>
      <c r="K31" s="24"/>
      <c r="L31" s="24"/>
      <c r="M31" s="179">
        <f>M27</f>
        <v>0</v>
      </c>
      <c r="N31" s="159"/>
      <c r="O31" s="159"/>
      <c r="P31" s="159"/>
      <c r="Q31" s="24"/>
      <c r="R31" s="25"/>
    </row>
    <row r="32" spans="2:18" s="1" customFormat="1" ht="6.9" customHeight="1" x14ac:dyDescent="0.3">
      <c r="B32" s="23"/>
      <c r="C32" s="2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4"/>
      <c r="R32" s="25"/>
    </row>
    <row r="33" spans="2:18" s="1" customFormat="1" ht="14.4" customHeight="1" x14ac:dyDescent="0.3">
      <c r="B33" s="23"/>
      <c r="C33" s="24"/>
      <c r="D33" s="26" t="s">
        <v>27</v>
      </c>
      <c r="E33" s="26" t="s">
        <v>28</v>
      </c>
      <c r="F33" s="27">
        <v>0.21</v>
      </c>
      <c r="G33" s="56" t="s">
        <v>29</v>
      </c>
      <c r="H33" s="175">
        <f>M31</f>
        <v>0</v>
      </c>
      <c r="I33" s="159"/>
      <c r="J33" s="159"/>
      <c r="K33" s="24"/>
      <c r="L33" s="24"/>
      <c r="M33" s="175">
        <f>H33*0.21</f>
        <v>0</v>
      </c>
      <c r="N33" s="159"/>
      <c r="O33" s="159"/>
      <c r="P33" s="159"/>
      <c r="Q33" s="24"/>
      <c r="R33" s="25"/>
    </row>
    <row r="34" spans="2:18" s="1" customFormat="1" ht="14.4" customHeight="1" x14ac:dyDescent="0.3">
      <c r="B34" s="23"/>
      <c r="C34" s="24"/>
      <c r="D34" s="24"/>
      <c r="E34" s="26" t="s">
        <v>30</v>
      </c>
      <c r="F34" s="27">
        <v>0.15</v>
      </c>
      <c r="G34" s="56" t="s">
        <v>29</v>
      </c>
      <c r="H34" s="175"/>
      <c r="I34" s="159"/>
      <c r="J34" s="159"/>
      <c r="K34" s="24"/>
      <c r="L34" s="24"/>
      <c r="M34" s="175"/>
      <c r="N34" s="159"/>
      <c r="O34" s="159"/>
      <c r="P34" s="159"/>
      <c r="Q34" s="24"/>
      <c r="R34" s="25"/>
    </row>
    <row r="35" spans="2:18" s="1" customFormat="1" ht="14.4" hidden="1" customHeight="1" x14ac:dyDescent="0.3">
      <c r="B35" s="23"/>
      <c r="C35" s="24"/>
      <c r="D35" s="24"/>
      <c r="E35" s="26" t="s">
        <v>31</v>
      </c>
      <c r="F35" s="27">
        <v>0.21</v>
      </c>
      <c r="G35" s="56" t="s">
        <v>29</v>
      </c>
      <c r="H35" s="175" t="e">
        <f>ROUND((SUM(#REF!)+SUM(BG118:BG208)), 2)</f>
        <v>#REF!</v>
      </c>
      <c r="I35" s="159"/>
      <c r="J35" s="159"/>
      <c r="K35" s="24"/>
      <c r="L35" s="24"/>
      <c r="M35" s="175">
        <v>0</v>
      </c>
      <c r="N35" s="159"/>
      <c r="O35" s="159"/>
      <c r="P35" s="159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32</v>
      </c>
      <c r="F36" s="27">
        <v>0.15</v>
      </c>
      <c r="G36" s="56" t="s">
        <v>29</v>
      </c>
      <c r="H36" s="175" t="e">
        <f>ROUND((SUM(#REF!)+SUM(BH118:BH208)), 2)</f>
        <v>#REF!</v>
      </c>
      <c r="I36" s="159"/>
      <c r="J36" s="159"/>
      <c r="K36" s="24"/>
      <c r="L36" s="24"/>
      <c r="M36" s="175">
        <v>0</v>
      </c>
      <c r="N36" s="159"/>
      <c r="O36" s="159"/>
      <c r="P36" s="159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33</v>
      </c>
      <c r="F37" s="27">
        <v>0</v>
      </c>
      <c r="G37" s="56" t="s">
        <v>29</v>
      </c>
      <c r="H37" s="175" t="e">
        <f>ROUND((SUM(#REF!)+SUM(BI118:BI208)), 2)</f>
        <v>#REF!</v>
      </c>
      <c r="I37" s="159"/>
      <c r="J37" s="159"/>
      <c r="K37" s="24"/>
      <c r="L37" s="24"/>
      <c r="M37" s="175">
        <v>0</v>
      </c>
      <c r="N37" s="159"/>
      <c r="O37" s="159"/>
      <c r="P37" s="159"/>
      <c r="Q37" s="24"/>
      <c r="R37" s="25"/>
    </row>
    <row r="38" spans="2:18" s="1" customFormat="1" ht="6.9" customHeight="1" x14ac:dyDescent="0.3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25.35" customHeight="1" x14ac:dyDescent="0.3">
      <c r="B39" s="23"/>
      <c r="C39" s="52"/>
      <c r="D39" s="58" t="s">
        <v>34</v>
      </c>
      <c r="E39" s="45"/>
      <c r="F39" s="45"/>
      <c r="G39" s="59" t="s">
        <v>35</v>
      </c>
      <c r="H39" s="60" t="s">
        <v>36</v>
      </c>
      <c r="I39" s="45"/>
      <c r="J39" s="45"/>
      <c r="K39" s="45"/>
      <c r="L39" s="176">
        <f>SUM(M31:M37)</f>
        <v>0</v>
      </c>
      <c r="M39" s="176"/>
      <c r="N39" s="176"/>
      <c r="O39" s="176"/>
      <c r="P39" s="177"/>
      <c r="Q39" s="52"/>
      <c r="R39" s="25"/>
    </row>
    <row r="40" spans="2:18" s="1" customFormat="1" ht="14.4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s="1" customFormat="1" ht="14.4" customHeight="1" x14ac:dyDescent="0.3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</row>
    <row r="42" spans="2:18" x14ac:dyDescent="0.3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 x14ac:dyDescent="0.3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 x14ac:dyDescent="0.3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 x14ac:dyDescent="0.3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 x14ac:dyDescent="0.3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 x14ac:dyDescent="0.3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 x14ac:dyDescent="0.3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 s="1" customFormat="1" ht="14.4" x14ac:dyDescent="0.3">
      <c r="B49" s="23"/>
      <c r="C49" s="24"/>
      <c r="D49" s="29" t="s">
        <v>37</v>
      </c>
      <c r="E49" s="30"/>
      <c r="F49" s="30"/>
      <c r="G49" s="30"/>
      <c r="H49" s="31"/>
      <c r="I49" s="24"/>
      <c r="J49" s="29" t="s">
        <v>38</v>
      </c>
      <c r="K49" s="30"/>
      <c r="L49" s="30"/>
      <c r="M49" s="30"/>
      <c r="N49" s="30"/>
      <c r="O49" s="30"/>
      <c r="P49" s="31"/>
      <c r="Q49" s="24"/>
      <c r="R49" s="25"/>
    </row>
    <row r="50" spans="2:18" x14ac:dyDescent="0.3">
      <c r="B50" s="16"/>
      <c r="C50" s="19"/>
      <c r="D50" s="32"/>
      <c r="E50" s="19"/>
      <c r="F50" s="19"/>
      <c r="G50" s="19"/>
      <c r="H50" s="33"/>
      <c r="I50" s="19"/>
      <c r="J50" s="32"/>
      <c r="K50" s="19"/>
      <c r="L50" s="19"/>
      <c r="M50" s="19"/>
      <c r="N50" s="19"/>
      <c r="O50" s="19"/>
      <c r="P50" s="33"/>
      <c r="Q50" s="19"/>
      <c r="R50" s="17"/>
    </row>
    <row r="51" spans="2:18" x14ac:dyDescent="0.3">
      <c r="B51" s="16"/>
      <c r="C51" s="19"/>
      <c r="D51" s="32"/>
      <c r="E51" s="19"/>
      <c r="F51" s="19"/>
      <c r="G51" s="19"/>
      <c r="H51" s="33"/>
      <c r="I51" s="19"/>
      <c r="J51" s="32"/>
      <c r="K51" s="19"/>
      <c r="L51" s="19"/>
      <c r="M51" s="19"/>
      <c r="N51" s="19"/>
      <c r="O51" s="19"/>
      <c r="P51" s="33"/>
      <c r="Q51" s="19"/>
      <c r="R51" s="17"/>
    </row>
    <row r="52" spans="2:18" x14ac:dyDescent="0.3">
      <c r="B52" s="16"/>
      <c r="C52" s="19"/>
      <c r="D52" s="32"/>
      <c r="E52" s="19"/>
      <c r="F52" s="19"/>
      <c r="G52" s="19"/>
      <c r="H52" s="33"/>
      <c r="I52" s="19"/>
      <c r="J52" s="32"/>
      <c r="K52" s="19"/>
      <c r="L52" s="19"/>
      <c r="M52" s="19"/>
      <c r="N52" s="19"/>
      <c r="O52" s="19"/>
      <c r="P52" s="33"/>
      <c r="Q52" s="19"/>
      <c r="R52" s="17"/>
    </row>
    <row r="53" spans="2:18" x14ac:dyDescent="0.3">
      <c r="B53" s="16"/>
      <c r="C53" s="19"/>
      <c r="D53" s="32"/>
      <c r="E53" s="19"/>
      <c r="F53" s="19"/>
      <c r="G53" s="19"/>
      <c r="H53" s="33"/>
      <c r="I53" s="19"/>
      <c r="J53" s="32"/>
      <c r="K53" s="19"/>
      <c r="L53" s="19"/>
      <c r="M53" s="19"/>
      <c r="N53" s="19"/>
      <c r="O53" s="19"/>
      <c r="P53" s="33"/>
      <c r="Q53" s="19"/>
      <c r="R53" s="17"/>
    </row>
    <row r="54" spans="2:18" x14ac:dyDescent="0.3">
      <c r="B54" s="16"/>
      <c r="C54" s="19"/>
      <c r="D54" s="32"/>
      <c r="E54" s="19"/>
      <c r="F54" s="19"/>
      <c r="G54" s="19"/>
      <c r="H54" s="33"/>
      <c r="I54" s="19"/>
      <c r="J54" s="32"/>
      <c r="K54" s="19"/>
      <c r="L54" s="19"/>
      <c r="M54" s="19"/>
      <c r="N54" s="19"/>
      <c r="O54" s="19"/>
      <c r="P54" s="33"/>
      <c r="Q54" s="19"/>
      <c r="R54" s="17"/>
    </row>
    <row r="55" spans="2:18" x14ac:dyDescent="0.3">
      <c r="B55" s="16"/>
      <c r="C55" s="19"/>
      <c r="D55" s="32"/>
      <c r="E55" s="19"/>
      <c r="F55" s="19"/>
      <c r="G55" s="19"/>
      <c r="H55" s="33"/>
      <c r="I55" s="19"/>
      <c r="J55" s="32"/>
      <c r="K55" s="19"/>
      <c r="L55" s="19"/>
      <c r="M55" s="19"/>
      <c r="N55" s="19"/>
      <c r="O55" s="19"/>
      <c r="P55" s="33"/>
      <c r="Q55" s="19"/>
      <c r="R55" s="17"/>
    </row>
    <row r="56" spans="2:18" x14ac:dyDescent="0.3">
      <c r="B56" s="16"/>
      <c r="C56" s="19"/>
      <c r="D56" s="32"/>
      <c r="E56" s="19"/>
      <c r="F56" s="19"/>
      <c r="G56" s="19"/>
      <c r="H56" s="33"/>
      <c r="I56" s="19"/>
      <c r="J56" s="32"/>
      <c r="K56" s="19"/>
      <c r="L56" s="19"/>
      <c r="M56" s="19"/>
      <c r="N56" s="19"/>
      <c r="O56" s="19"/>
      <c r="P56" s="33"/>
      <c r="Q56" s="19"/>
      <c r="R56" s="17"/>
    </row>
    <row r="57" spans="2:18" x14ac:dyDescent="0.3">
      <c r="B57" s="16"/>
      <c r="C57" s="19"/>
      <c r="D57" s="32"/>
      <c r="E57" s="19"/>
      <c r="F57" s="19"/>
      <c r="G57" s="19"/>
      <c r="H57" s="33"/>
      <c r="I57" s="19"/>
      <c r="J57" s="32"/>
      <c r="K57" s="19"/>
      <c r="L57" s="19"/>
      <c r="M57" s="19"/>
      <c r="N57" s="19"/>
      <c r="O57" s="19"/>
      <c r="P57" s="33"/>
      <c r="Q57" s="19"/>
      <c r="R57" s="17"/>
    </row>
    <row r="58" spans="2:18" s="1" customFormat="1" ht="14.4" x14ac:dyDescent="0.3">
      <c r="B58" s="23"/>
      <c r="C58" s="24"/>
      <c r="D58" s="34" t="s">
        <v>39</v>
      </c>
      <c r="E58" s="35"/>
      <c r="F58" s="35"/>
      <c r="G58" s="36" t="s">
        <v>40</v>
      </c>
      <c r="H58" s="37"/>
      <c r="I58" s="24"/>
      <c r="J58" s="34" t="s">
        <v>39</v>
      </c>
      <c r="K58" s="35"/>
      <c r="L58" s="35"/>
      <c r="M58" s="35"/>
      <c r="N58" s="36" t="s">
        <v>40</v>
      </c>
      <c r="O58" s="35"/>
      <c r="P58" s="37"/>
      <c r="Q58" s="24"/>
      <c r="R58" s="25"/>
    </row>
    <row r="59" spans="2:18" x14ac:dyDescent="0.3">
      <c r="B59" s="16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7"/>
    </row>
    <row r="60" spans="2:18" s="1" customFormat="1" ht="14.4" x14ac:dyDescent="0.3">
      <c r="B60" s="23"/>
      <c r="C60" s="24"/>
      <c r="D60" s="29" t="s">
        <v>41</v>
      </c>
      <c r="E60" s="30"/>
      <c r="F60" s="30"/>
      <c r="G60" s="30"/>
      <c r="H60" s="31"/>
      <c r="I60" s="24"/>
      <c r="J60" s="29" t="s">
        <v>42</v>
      </c>
      <c r="K60" s="30"/>
      <c r="L60" s="30"/>
      <c r="M60" s="30"/>
      <c r="N60" s="30"/>
      <c r="O60" s="30"/>
      <c r="P60" s="31"/>
      <c r="Q60" s="24"/>
      <c r="R60" s="25"/>
    </row>
    <row r="61" spans="2:18" x14ac:dyDescent="0.3">
      <c r="B61" s="16"/>
      <c r="C61" s="19"/>
      <c r="D61" s="32"/>
      <c r="E61" s="19"/>
      <c r="F61" s="19"/>
      <c r="G61" s="19"/>
      <c r="H61" s="33"/>
      <c r="I61" s="19"/>
      <c r="J61" s="32"/>
      <c r="K61" s="19"/>
      <c r="L61" s="19"/>
      <c r="M61" s="19"/>
      <c r="N61" s="19"/>
      <c r="O61" s="19"/>
      <c r="P61" s="33"/>
      <c r="Q61" s="19"/>
      <c r="R61" s="17"/>
    </row>
    <row r="62" spans="2:18" x14ac:dyDescent="0.3">
      <c r="B62" s="16"/>
      <c r="C62" s="19"/>
      <c r="D62" s="32"/>
      <c r="E62" s="19"/>
      <c r="F62" s="19"/>
      <c r="G62" s="19"/>
      <c r="H62" s="33"/>
      <c r="I62" s="19"/>
      <c r="J62" s="32"/>
      <c r="K62" s="19"/>
      <c r="L62" s="19"/>
      <c r="M62" s="19"/>
      <c r="N62" s="19"/>
      <c r="O62" s="19"/>
      <c r="P62" s="33"/>
      <c r="Q62" s="19"/>
      <c r="R62" s="17"/>
    </row>
    <row r="63" spans="2:18" x14ac:dyDescent="0.3">
      <c r="B63" s="16"/>
      <c r="C63" s="19"/>
      <c r="D63" s="32"/>
      <c r="E63" s="19"/>
      <c r="F63" s="19"/>
      <c r="G63" s="19"/>
      <c r="H63" s="33"/>
      <c r="I63" s="19"/>
      <c r="J63" s="32"/>
      <c r="K63" s="19"/>
      <c r="L63" s="19"/>
      <c r="M63" s="19"/>
      <c r="N63" s="19"/>
      <c r="O63" s="19"/>
      <c r="P63" s="33"/>
      <c r="Q63" s="19"/>
      <c r="R63" s="17"/>
    </row>
    <row r="64" spans="2:18" x14ac:dyDescent="0.3">
      <c r="B64" s="16"/>
      <c r="C64" s="19"/>
      <c r="D64" s="32"/>
      <c r="E64" s="19"/>
      <c r="F64" s="19"/>
      <c r="G64" s="19"/>
      <c r="H64" s="33"/>
      <c r="I64" s="19"/>
      <c r="J64" s="32"/>
      <c r="K64" s="19"/>
      <c r="L64" s="19"/>
      <c r="M64" s="19"/>
      <c r="N64" s="19"/>
      <c r="O64" s="19"/>
      <c r="P64" s="33"/>
      <c r="Q64" s="19"/>
      <c r="R64" s="17"/>
    </row>
    <row r="65" spans="2:18" x14ac:dyDescent="0.3">
      <c r="B65" s="16"/>
      <c r="C65" s="19"/>
      <c r="D65" s="32"/>
      <c r="E65" s="19"/>
      <c r="F65" s="19"/>
      <c r="G65" s="19"/>
      <c r="H65" s="33"/>
      <c r="I65" s="19"/>
      <c r="J65" s="32"/>
      <c r="K65" s="19"/>
      <c r="L65" s="19"/>
      <c r="M65" s="19"/>
      <c r="N65" s="19"/>
      <c r="O65" s="19"/>
      <c r="P65" s="33"/>
      <c r="Q65" s="19"/>
      <c r="R65" s="17"/>
    </row>
    <row r="66" spans="2:18" x14ac:dyDescent="0.3">
      <c r="B66" s="16"/>
      <c r="C66" s="19"/>
      <c r="D66" s="32"/>
      <c r="E66" s="19"/>
      <c r="F66" s="19"/>
      <c r="G66" s="19"/>
      <c r="H66" s="33"/>
      <c r="I66" s="19"/>
      <c r="J66" s="32"/>
      <c r="K66" s="19"/>
      <c r="L66" s="19"/>
      <c r="M66" s="19"/>
      <c r="N66" s="19"/>
      <c r="O66" s="19"/>
      <c r="P66" s="33"/>
      <c r="Q66" s="19"/>
      <c r="R66" s="17"/>
    </row>
    <row r="67" spans="2:18" x14ac:dyDescent="0.3">
      <c r="B67" s="16"/>
      <c r="C67" s="19"/>
      <c r="D67" s="32"/>
      <c r="E67" s="19"/>
      <c r="F67" s="19"/>
      <c r="G67" s="19"/>
      <c r="H67" s="33"/>
      <c r="I67" s="19"/>
      <c r="J67" s="32"/>
      <c r="K67" s="19"/>
      <c r="L67" s="19"/>
      <c r="M67" s="19"/>
      <c r="N67" s="19"/>
      <c r="O67" s="19"/>
      <c r="P67" s="33"/>
      <c r="Q67" s="19"/>
      <c r="R67" s="17"/>
    </row>
    <row r="68" spans="2:18" x14ac:dyDescent="0.3">
      <c r="B68" s="16"/>
      <c r="C68" s="19"/>
      <c r="D68" s="32"/>
      <c r="E68" s="19"/>
      <c r="F68" s="19"/>
      <c r="G68" s="19"/>
      <c r="H68" s="33"/>
      <c r="I68" s="19"/>
      <c r="J68" s="32"/>
      <c r="K68" s="19"/>
      <c r="L68" s="19"/>
      <c r="M68" s="19"/>
      <c r="N68" s="19"/>
      <c r="O68" s="19"/>
      <c r="P68" s="33"/>
      <c r="Q68" s="19"/>
      <c r="R68" s="17"/>
    </row>
    <row r="69" spans="2:18" s="1" customFormat="1" ht="14.4" x14ac:dyDescent="0.3">
      <c r="B69" s="23"/>
      <c r="C69" s="24"/>
      <c r="D69" s="34" t="s">
        <v>39</v>
      </c>
      <c r="E69" s="35"/>
      <c r="F69" s="35"/>
      <c r="G69" s="36" t="s">
        <v>40</v>
      </c>
      <c r="H69" s="37"/>
      <c r="I69" s="24"/>
      <c r="J69" s="34" t="s">
        <v>39</v>
      </c>
      <c r="K69" s="35"/>
      <c r="L69" s="35"/>
      <c r="M69" s="35"/>
      <c r="N69" s="36" t="s">
        <v>40</v>
      </c>
      <c r="O69" s="35"/>
      <c r="P69" s="37"/>
      <c r="Q69" s="24"/>
      <c r="R69" s="25"/>
    </row>
    <row r="70" spans="2:18" s="1" customFormat="1" ht="14.4" customHeight="1" x14ac:dyDescent="0.3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40"/>
    </row>
    <row r="74" spans="2:18" s="1" customFormat="1" ht="6.9" customHeight="1" x14ac:dyDescent="0.3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3"/>
    </row>
    <row r="75" spans="2:18" s="1" customFormat="1" ht="36.9" customHeight="1" x14ac:dyDescent="0.3">
      <c r="B75" s="23"/>
      <c r="C75" s="158" t="s">
        <v>57</v>
      </c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25"/>
    </row>
    <row r="76" spans="2:18" s="1" customFormat="1" ht="6.9" customHeight="1" x14ac:dyDescent="0.3"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5"/>
    </row>
    <row r="77" spans="2:18" s="1" customFormat="1" ht="30" customHeight="1" x14ac:dyDescent="0.3">
      <c r="B77" s="23"/>
      <c r="C77" s="22" t="s">
        <v>9</v>
      </c>
      <c r="D77" s="24"/>
      <c r="E77" s="24"/>
      <c r="F77" s="160">
        <f>F6</f>
        <v>0</v>
      </c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24"/>
      <c r="R77" s="25"/>
    </row>
    <row r="78" spans="2:18" s="1" customFormat="1" ht="36.9" customHeight="1" x14ac:dyDescent="0.3">
      <c r="B78" s="23"/>
      <c r="C78" s="44" t="s">
        <v>55</v>
      </c>
      <c r="D78" s="24"/>
      <c r="E78" s="24"/>
      <c r="F78" s="162" t="str">
        <f>F7</f>
        <v>SO 11 - Prodloužení vodovodu</v>
      </c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24"/>
      <c r="R78" s="25"/>
    </row>
    <row r="79" spans="2:18" s="1" customFormat="1" ht="6.9" customHeight="1" x14ac:dyDescent="0.3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2:18" s="1" customFormat="1" ht="18" customHeight="1" x14ac:dyDescent="0.3">
      <c r="B80" s="23"/>
      <c r="C80" s="22" t="s">
        <v>12</v>
      </c>
      <c r="D80" s="24"/>
      <c r="E80" s="24"/>
      <c r="F80" s="20" t="str">
        <f>F9</f>
        <v>Ostrava Hrabůvka</v>
      </c>
      <c r="G80" s="24"/>
      <c r="H80" s="24"/>
      <c r="I80" s="24"/>
      <c r="J80" s="24"/>
      <c r="K80" s="22" t="s">
        <v>14</v>
      </c>
      <c r="L80" s="24"/>
      <c r="M80" s="163" t="e">
        <f>IF(O9="","",O9)</f>
        <v>#REF!</v>
      </c>
      <c r="N80" s="163"/>
      <c r="O80" s="163"/>
      <c r="P80" s="163"/>
      <c r="Q80" s="24"/>
      <c r="R80" s="25"/>
    </row>
    <row r="81" spans="2:47" s="1" customFormat="1" ht="6.9" customHeight="1" x14ac:dyDescent="0.3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5"/>
    </row>
    <row r="82" spans="2:47" s="1" customFormat="1" ht="13.2" x14ac:dyDescent="0.3">
      <c r="B82" s="23"/>
      <c r="C82" s="22" t="s">
        <v>15</v>
      </c>
      <c r="D82" s="24"/>
      <c r="E82" s="24"/>
      <c r="F82" s="20" t="str">
        <f>E12</f>
        <v>SMO MO Ostrava Jih, Ostrava Hrabůvka</v>
      </c>
      <c r="G82" s="24"/>
      <c r="H82" s="24"/>
      <c r="I82" s="24"/>
      <c r="J82" s="24"/>
      <c r="K82" s="22" t="s">
        <v>20</v>
      </c>
      <c r="L82" s="24"/>
      <c r="M82" s="164" t="str">
        <f>E18</f>
        <v>Ing. Petr Bělák</v>
      </c>
      <c r="N82" s="164"/>
      <c r="O82" s="164"/>
      <c r="P82" s="164"/>
      <c r="Q82" s="164"/>
      <c r="R82" s="25"/>
    </row>
    <row r="83" spans="2:47" s="1" customFormat="1" ht="14.4" customHeight="1" x14ac:dyDescent="0.3">
      <c r="B83" s="23"/>
      <c r="C83" s="22" t="s">
        <v>19</v>
      </c>
      <c r="D83" s="24"/>
      <c r="E83" s="24"/>
      <c r="F83" s="20" t="e">
        <f>IF(E15="","",E15)</f>
        <v>#REF!</v>
      </c>
      <c r="G83" s="24"/>
      <c r="H83" s="24"/>
      <c r="I83" s="24"/>
      <c r="J83" s="24"/>
      <c r="K83" s="22" t="s">
        <v>22</v>
      </c>
      <c r="L83" s="24"/>
      <c r="M83" s="164">
        <f>E21</f>
        <v>0</v>
      </c>
      <c r="N83" s="164"/>
      <c r="O83" s="164"/>
      <c r="P83" s="164"/>
      <c r="Q83" s="164"/>
      <c r="R83" s="25"/>
    </row>
    <row r="84" spans="2:47" s="1" customFormat="1" ht="10.35" customHeight="1" x14ac:dyDescent="0.3"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5"/>
    </row>
    <row r="85" spans="2:47" s="1" customFormat="1" ht="29.25" customHeight="1" x14ac:dyDescent="0.3">
      <c r="B85" s="23"/>
      <c r="C85" s="169" t="s">
        <v>58</v>
      </c>
      <c r="D85" s="170"/>
      <c r="E85" s="170"/>
      <c r="F85" s="170"/>
      <c r="G85" s="170"/>
      <c r="H85" s="169" t="s">
        <v>59</v>
      </c>
      <c r="I85" s="171"/>
      <c r="J85" s="171"/>
      <c r="K85" s="169" t="s">
        <v>60</v>
      </c>
      <c r="L85" s="170"/>
      <c r="M85" s="169" t="s">
        <v>61</v>
      </c>
      <c r="N85" s="170"/>
      <c r="O85" s="170"/>
      <c r="P85" s="170"/>
      <c r="Q85" s="170"/>
      <c r="R85" s="25"/>
    </row>
    <row r="86" spans="2:47" s="1" customFormat="1" ht="10.35" customHeight="1" x14ac:dyDescent="0.3"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5"/>
    </row>
    <row r="87" spans="2:47" s="1" customFormat="1" ht="29.25" customHeight="1" x14ac:dyDescent="0.3">
      <c r="B87" s="23"/>
      <c r="C87" s="61" t="s">
        <v>56</v>
      </c>
      <c r="D87" s="24"/>
      <c r="E87" s="24"/>
      <c r="F87" s="24"/>
      <c r="G87" s="24"/>
      <c r="H87" s="172">
        <f>W118</f>
        <v>0</v>
      </c>
      <c r="I87" s="159"/>
      <c r="J87" s="159"/>
      <c r="K87" s="172">
        <f>X118</f>
        <v>0</v>
      </c>
      <c r="L87" s="159"/>
      <c r="M87" s="172">
        <f>M118</f>
        <v>0</v>
      </c>
      <c r="N87" s="173"/>
      <c r="O87" s="173"/>
      <c r="P87" s="173"/>
      <c r="Q87" s="173"/>
      <c r="R87" s="25"/>
      <c r="AU87" s="12" t="s">
        <v>62</v>
      </c>
    </row>
    <row r="88" spans="2:47" s="2" customFormat="1" ht="24.9" customHeight="1" x14ac:dyDescent="0.3">
      <c r="B88" s="62"/>
      <c r="C88" s="63"/>
      <c r="D88" s="64" t="s">
        <v>63</v>
      </c>
      <c r="E88" s="63"/>
      <c r="F88" s="63"/>
      <c r="G88" s="63"/>
      <c r="H88" s="140">
        <f>W119</f>
        <v>0</v>
      </c>
      <c r="I88" s="174"/>
      <c r="J88" s="174"/>
      <c r="K88" s="140">
        <f>X119</f>
        <v>0</v>
      </c>
      <c r="L88" s="174"/>
      <c r="M88" s="140">
        <f>M119</f>
        <v>0</v>
      </c>
      <c r="N88" s="174"/>
      <c r="O88" s="174"/>
      <c r="P88" s="174"/>
      <c r="Q88" s="174"/>
      <c r="R88" s="65"/>
    </row>
    <row r="89" spans="2:47" s="3" customFormat="1" ht="19.95" customHeight="1" x14ac:dyDescent="0.3">
      <c r="B89" s="66"/>
      <c r="C89" s="67"/>
      <c r="D89" s="68" t="s">
        <v>64</v>
      </c>
      <c r="E89" s="67"/>
      <c r="F89" s="67"/>
      <c r="G89" s="67"/>
      <c r="H89" s="167">
        <f>W120</f>
        <v>0</v>
      </c>
      <c r="I89" s="168"/>
      <c r="J89" s="168"/>
      <c r="K89" s="167">
        <f>X120</f>
        <v>0</v>
      </c>
      <c r="L89" s="168"/>
      <c r="M89" s="167">
        <f>M120</f>
        <v>0</v>
      </c>
      <c r="N89" s="168"/>
      <c r="O89" s="168"/>
      <c r="P89" s="168"/>
      <c r="Q89" s="168"/>
      <c r="R89" s="69"/>
    </row>
    <row r="90" spans="2:47" s="3" customFormat="1" ht="14.85" customHeight="1" x14ac:dyDescent="0.3">
      <c r="B90" s="66"/>
      <c r="C90" s="67"/>
      <c r="D90" s="68" t="s">
        <v>65</v>
      </c>
      <c r="E90" s="67"/>
      <c r="F90" s="67"/>
      <c r="G90" s="67"/>
      <c r="H90" s="167">
        <f>W127</f>
        <v>0</v>
      </c>
      <c r="I90" s="168"/>
      <c r="J90" s="168"/>
      <c r="K90" s="167">
        <f>X127</f>
        <v>0</v>
      </c>
      <c r="L90" s="168"/>
      <c r="M90" s="167">
        <f>M127</f>
        <v>0</v>
      </c>
      <c r="N90" s="168"/>
      <c r="O90" s="168"/>
      <c r="P90" s="168"/>
      <c r="Q90" s="168"/>
      <c r="R90" s="69"/>
    </row>
    <row r="91" spans="2:47" s="3" customFormat="1" ht="14.85" customHeight="1" x14ac:dyDescent="0.3">
      <c r="B91" s="66"/>
      <c r="C91" s="67"/>
      <c r="D91" s="68" t="s">
        <v>176</v>
      </c>
      <c r="E91" s="67"/>
      <c r="F91" s="67"/>
      <c r="G91" s="67"/>
      <c r="H91" s="167">
        <f>W133</f>
        <v>0</v>
      </c>
      <c r="I91" s="168"/>
      <c r="J91" s="168"/>
      <c r="K91" s="167">
        <f>X133</f>
        <v>0</v>
      </c>
      <c r="L91" s="168"/>
      <c r="M91" s="167">
        <f>M133</f>
        <v>0</v>
      </c>
      <c r="N91" s="168"/>
      <c r="O91" s="168"/>
      <c r="P91" s="168"/>
      <c r="Q91" s="168"/>
      <c r="R91" s="69"/>
    </row>
    <row r="92" spans="2:47" s="3" customFormat="1" ht="14.85" customHeight="1" x14ac:dyDescent="0.3">
      <c r="B92" s="66"/>
      <c r="C92" s="67"/>
      <c r="D92" s="68" t="s">
        <v>66</v>
      </c>
      <c r="E92" s="67"/>
      <c r="F92" s="67"/>
      <c r="G92" s="67"/>
      <c r="H92" s="167">
        <f>W136</f>
        <v>0</v>
      </c>
      <c r="I92" s="168"/>
      <c r="J92" s="168"/>
      <c r="K92" s="167">
        <f>X136</f>
        <v>0</v>
      </c>
      <c r="L92" s="168"/>
      <c r="M92" s="167">
        <f>M136</f>
        <v>0</v>
      </c>
      <c r="N92" s="168"/>
      <c r="O92" s="168"/>
      <c r="P92" s="168"/>
      <c r="Q92" s="168"/>
      <c r="R92" s="69"/>
    </row>
    <row r="93" spans="2:47" s="3" customFormat="1" ht="14.85" customHeight="1" x14ac:dyDescent="0.3">
      <c r="B93" s="66"/>
      <c r="C93" s="67"/>
      <c r="D93" s="68" t="s">
        <v>67</v>
      </c>
      <c r="E93" s="67"/>
      <c r="F93" s="67"/>
      <c r="G93" s="67"/>
      <c r="H93" s="167">
        <f>W141</f>
        <v>0</v>
      </c>
      <c r="I93" s="168"/>
      <c r="J93" s="168"/>
      <c r="K93" s="167">
        <f>X141</f>
        <v>0</v>
      </c>
      <c r="L93" s="168"/>
      <c r="M93" s="167">
        <f>M141</f>
        <v>0</v>
      </c>
      <c r="N93" s="168"/>
      <c r="O93" s="168"/>
      <c r="P93" s="168"/>
      <c r="Q93" s="168"/>
      <c r="R93" s="69"/>
    </row>
    <row r="94" spans="2:47" s="3" customFormat="1" ht="14.85" customHeight="1" x14ac:dyDescent="0.3">
      <c r="B94" s="66"/>
      <c r="C94" s="67"/>
      <c r="D94" s="68" t="s">
        <v>68</v>
      </c>
      <c r="E94" s="67"/>
      <c r="F94" s="67"/>
      <c r="G94" s="67"/>
      <c r="H94" s="167">
        <f>W148</f>
        <v>0</v>
      </c>
      <c r="I94" s="168"/>
      <c r="J94" s="168"/>
      <c r="K94" s="167">
        <f>X148</f>
        <v>0</v>
      </c>
      <c r="L94" s="168"/>
      <c r="M94" s="167">
        <f>M148</f>
        <v>0</v>
      </c>
      <c r="N94" s="168"/>
      <c r="O94" s="168"/>
      <c r="P94" s="168"/>
      <c r="Q94" s="168"/>
      <c r="R94" s="69"/>
    </row>
    <row r="95" spans="2:47" s="3" customFormat="1" ht="19.95" customHeight="1" x14ac:dyDescent="0.3">
      <c r="B95" s="66"/>
      <c r="C95" s="67"/>
      <c r="D95" s="68" t="s">
        <v>69</v>
      </c>
      <c r="E95" s="67"/>
      <c r="F95" s="67"/>
      <c r="G95" s="67"/>
      <c r="H95" s="167">
        <f>W163</f>
        <v>0</v>
      </c>
      <c r="I95" s="168"/>
      <c r="J95" s="168"/>
      <c r="K95" s="167">
        <f>X163</f>
        <v>0</v>
      </c>
      <c r="L95" s="168"/>
      <c r="M95" s="167">
        <f>M163</f>
        <v>0</v>
      </c>
      <c r="N95" s="168"/>
      <c r="O95" s="168"/>
      <c r="P95" s="168"/>
      <c r="Q95" s="168"/>
      <c r="R95" s="69"/>
    </row>
    <row r="96" spans="2:47" s="3" customFormat="1" ht="14.85" customHeight="1" x14ac:dyDescent="0.3">
      <c r="B96" s="66"/>
      <c r="C96" s="67"/>
      <c r="D96" s="68" t="s">
        <v>177</v>
      </c>
      <c r="E96" s="67"/>
      <c r="F96" s="67"/>
      <c r="G96" s="67"/>
      <c r="H96" s="167">
        <f>W164</f>
        <v>0</v>
      </c>
      <c r="I96" s="168"/>
      <c r="J96" s="168"/>
      <c r="K96" s="167">
        <f>X164</f>
        <v>0</v>
      </c>
      <c r="L96" s="168"/>
      <c r="M96" s="167">
        <f>M164</f>
        <v>0</v>
      </c>
      <c r="N96" s="168"/>
      <c r="O96" s="168"/>
      <c r="P96" s="168"/>
      <c r="Q96" s="168"/>
      <c r="R96" s="69"/>
    </row>
    <row r="97" spans="2:18" s="3" customFormat="1" ht="14.85" customHeight="1" x14ac:dyDescent="0.3">
      <c r="B97" s="66"/>
      <c r="C97" s="67"/>
      <c r="D97" s="68" t="s">
        <v>70</v>
      </c>
      <c r="E97" s="67"/>
      <c r="F97" s="67"/>
      <c r="G97" s="67"/>
      <c r="H97" s="167">
        <f>W172</f>
        <v>0</v>
      </c>
      <c r="I97" s="168"/>
      <c r="J97" s="168"/>
      <c r="K97" s="167">
        <f>X172</f>
        <v>0</v>
      </c>
      <c r="L97" s="168"/>
      <c r="M97" s="167">
        <f>M172</f>
        <v>0</v>
      </c>
      <c r="N97" s="168"/>
      <c r="O97" s="168"/>
      <c r="P97" s="168"/>
      <c r="Q97" s="168"/>
      <c r="R97" s="69"/>
    </row>
    <row r="98" spans="2:18" s="3" customFormat="1" ht="21.75" customHeight="1" x14ac:dyDescent="0.3">
      <c r="B98" s="66"/>
      <c r="C98" s="67"/>
      <c r="D98" s="68" t="s">
        <v>178</v>
      </c>
      <c r="E98" s="67"/>
      <c r="F98" s="67"/>
      <c r="G98" s="67"/>
      <c r="H98" s="167">
        <f>W184</f>
        <v>0</v>
      </c>
      <c r="I98" s="168"/>
      <c r="J98" s="168"/>
      <c r="K98" s="167">
        <f>X184</f>
        <v>0</v>
      </c>
      <c r="L98" s="168"/>
      <c r="M98" s="167">
        <f>M184</f>
        <v>0</v>
      </c>
      <c r="N98" s="168"/>
      <c r="O98" s="168"/>
      <c r="P98" s="168"/>
      <c r="Q98" s="168"/>
      <c r="R98" s="69"/>
    </row>
    <row r="99" spans="2:18" s="3" customFormat="1" ht="19.95" customHeight="1" x14ac:dyDescent="0.3">
      <c r="B99" s="66"/>
      <c r="C99" s="67"/>
      <c r="D99" s="68" t="s">
        <v>71</v>
      </c>
      <c r="E99" s="67"/>
      <c r="F99" s="67"/>
      <c r="G99" s="67"/>
      <c r="H99" s="167">
        <f>W206</f>
        <v>0</v>
      </c>
      <c r="I99" s="168"/>
      <c r="J99" s="168"/>
      <c r="K99" s="167">
        <f>X206</f>
        <v>0</v>
      </c>
      <c r="L99" s="168"/>
      <c r="M99" s="167">
        <f>M206</f>
        <v>0</v>
      </c>
      <c r="N99" s="168"/>
      <c r="O99" s="168"/>
      <c r="P99" s="168"/>
      <c r="Q99" s="168"/>
      <c r="R99" s="69"/>
    </row>
    <row r="100" spans="2:18" s="1" customFormat="1" ht="21.75" customHeight="1" x14ac:dyDescent="0.3"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5"/>
    </row>
    <row r="101" spans="2:18" s="1" customFormat="1" ht="29.25" customHeight="1" x14ac:dyDescent="0.3">
      <c r="B101" s="23"/>
      <c r="C101" s="51" t="s">
        <v>343</v>
      </c>
      <c r="D101" s="52"/>
      <c r="E101" s="52"/>
      <c r="F101" s="52"/>
      <c r="G101" s="52"/>
      <c r="H101" s="52"/>
      <c r="I101" s="52"/>
      <c r="J101" s="52"/>
      <c r="K101" s="52"/>
      <c r="L101" s="157">
        <f>M87</f>
        <v>0</v>
      </c>
      <c r="M101" s="157"/>
      <c r="N101" s="157"/>
      <c r="O101" s="157"/>
      <c r="P101" s="157"/>
      <c r="Q101" s="157"/>
      <c r="R101" s="25"/>
    </row>
    <row r="102" spans="2:18" s="1" customFormat="1" ht="6.9" customHeight="1" x14ac:dyDescent="0.3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6" spans="2:18" s="1" customFormat="1" ht="6.9" customHeight="1" x14ac:dyDescent="0.3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3"/>
    </row>
    <row r="107" spans="2:18" s="1" customFormat="1" ht="36.9" customHeight="1" x14ac:dyDescent="0.3">
      <c r="B107" s="23"/>
      <c r="C107" s="158" t="s">
        <v>72</v>
      </c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25"/>
    </row>
    <row r="108" spans="2:18" s="1" customFormat="1" ht="6.9" customHeight="1" x14ac:dyDescent="0.3"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</row>
    <row r="109" spans="2:18" s="1" customFormat="1" ht="30" customHeight="1" x14ac:dyDescent="0.3">
      <c r="B109" s="23"/>
      <c r="C109" s="22" t="s">
        <v>9</v>
      </c>
      <c r="D109" s="24"/>
      <c r="E109" s="24"/>
      <c r="F109" s="160">
        <f>F6</f>
        <v>0</v>
      </c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24"/>
      <c r="R109" s="25"/>
    </row>
    <row r="110" spans="2:18" s="1" customFormat="1" ht="36.9" customHeight="1" x14ac:dyDescent="0.3">
      <c r="B110" s="23"/>
      <c r="C110" s="44" t="s">
        <v>55</v>
      </c>
      <c r="D110" s="24"/>
      <c r="E110" s="24"/>
      <c r="F110" s="162" t="str">
        <f>F7</f>
        <v>SO 11 - Prodloužení vodovodu</v>
      </c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24"/>
      <c r="R110" s="25"/>
    </row>
    <row r="111" spans="2:18" s="1" customFormat="1" ht="6.9" customHeight="1" x14ac:dyDescent="0.3"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5"/>
    </row>
    <row r="112" spans="2:18" s="1" customFormat="1" ht="18" customHeight="1" x14ac:dyDescent="0.3">
      <c r="B112" s="23"/>
      <c r="C112" s="22" t="s">
        <v>12</v>
      </c>
      <c r="D112" s="24"/>
      <c r="E112" s="24"/>
      <c r="F112" s="20" t="str">
        <f>F9</f>
        <v>Ostrava Hrabůvka</v>
      </c>
      <c r="G112" s="24"/>
      <c r="H112" s="24"/>
      <c r="I112" s="24"/>
      <c r="J112" s="24"/>
      <c r="K112" s="22" t="s">
        <v>14</v>
      </c>
      <c r="L112" s="24"/>
      <c r="M112" s="163" t="e">
        <f>IF(O9="","",O9)</f>
        <v>#REF!</v>
      </c>
      <c r="N112" s="163"/>
      <c r="O112" s="163"/>
      <c r="P112" s="163"/>
      <c r="Q112" s="24"/>
      <c r="R112" s="25"/>
    </row>
    <row r="113" spans="2:65" s="1" customFormat="1" ht="6.9" customHeight="1" x14ac:dyDescent="0.3"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</row>
    <row r="114" spans="2:65" s="1" customFormat="1" ht="13.2" x14ac:dyDescent="0.3">
      <c r="B114" s="23"/>
      <c r="C114" s="22" t="s">
        <v>15</v>
      </c>
      <c r="D114" s="24"/>
      <c r="E114" s="24"/>
      <c r="F114" s="20" t="str">
        <f>E12</f>
        <v>SMO MO Ostrava Jih, Ostrava Hrabůvka</v>
      </c>
      <c r="G114" s="24"/>
      <c r="H114" s="24"/>
      <c r="I114" s="24"/>
      <c r="J114" s="24"/>
      <c r="K114" s="22" t="s">
        <v>20</v>
      </c>
      <c r="L114" s="24"/>
      <c r="M114" s="164" t="str">
        <f>E18</f>
        <v>Ing. Petr Bělák</v>
      </c>
      <c r="N114" s="164"/>
      <c r="O114" s="164"/>
      <c r="P114" s="164"/>
      <c r="Q114" s="164"/>
      <c r="R114" s="25"/>
    </row>
    <row r="115" spans="2:65" s="1" customFormat="1" ht="14.4" customHeight="1" x14ac:dyDescent="0.3">
      <c r="B115" s="23"/>
      <c r="C115" s="22" t="s">
        <v>19</v>
      </c>
      <c r="D115" s="24"/>
      <c r="E115" s="24"/>
      <c r="F115" s="20" t="e">
        <f>IF(E15="","",E15)</f>
        <v>#REF!</v>
      </c>
      <c r="G115" s="24"/>
      <c r="H115" s="24"/>
      <c r="I115" s="24"/>
      <c r="J115" s="24"/>
      <c r="K115" s="22" t="s">
        <v>22</v>
      </c>
      <c r="L115" s="24"/>
      <c r="M115" s="164">
        <f>E21</f>
        <v>0</v>
      </c>
      <c r="N115" s="164"/>
      <c r="O115" s="164"/>
      <c r="P115" s="164"/>
      <c r="Q115" s="164"/>
      <c r="R115" s="25"/>
    </row>
    <row r="116" spans="2:65" s="1" customFormat="1" ht="10.35" customHeight="1" x14ac:dyDescent="0.3">
      <c r="B116" s="23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</row>
    <row r="117" spans="2:65" s="4" customFormat="1" ht="29.25" customHeight="1" x14ac:dyDescent="0.3">
      <c r="B117" s="72"/>
      <c r="C117" s="73" t="s">
        <v>73</v>
      </c>
      <c r="D117" s="74" t="s">
        <v>74</v>
      </c>
      <c r="E117" s="74" t="s">
        <v>43</v>
      </c>
      <c r="F117" s="165" t="s">
        <v>75</v>
      </c>
      <c r="G117" s="165"/>
      <c r="H117" s="165"/>
      <c r="I117" s="165"/>
      <c r="J117" s="74" t="s">
        <v>76</v>
      </c>
      <c r="K117" s="74" t="s">
        <v>77</v>
      </c>
      <c r="L117" s="74" t="s">
        <v>78</v>
      </c>
      <c r="M117" s="165" t="s">
        <v>79</v>
      </c>
      <c r="N117" s="165"/>
      <c r="O117" s="165"/>
      <c r="P117" s="165" t="s">
        <v>61</v>
      </c>
      <c r="Q117" s="166"/>
      <c r="R117" s="75"/>
      <c r="T117" s="46" t="s">
        <v>80</v>
      </c>
      <c r="U117" s="47" t="s">
        <v>27</v>
      </c>
      <c r="V117" s="47" t="s">
        <v>81</v>
      </c>
      <c r="W117" s="47" t="s">
        <v>82</v>
      </c>
      <c r="X117" s="47" t="s">
        <v>83</v>
      </c>
      <c r="Y117" s="47" t="s">
        <v>84</v>
      </c>
      <c r="Z117" s="47" t="s">
        <v>85</v>
      </c>
      <c r="AA117" s="47" t="s">
        <v>86</v>
      </c>
      <c r="AB117" s="47" t="s">
        <v>87</v>
      </c>
      <c r="AC117" s="47" t="s">
        <v>88</v>
      </c>
      <c r="AD117" s="48" t="s">
        <v>89</v>
      </c>
    </row>
    <row r="118" spans="2:65" s="1" customFormat="1" ht="29.25" customHeight="1" x14ac:dyDescent="0.35">
      <c r="B118" s="23"/>
      <c r="C118" s="50" t="s">
        <v>56</v>
      </c>
      <c r="D118" s="24"/>
      <c r="E118" s="24"/>
      <c r="F118" s="24"/>
      <c r="G118" s="24"/>
      <c r="H118" s="24"/>
      <c r="I118" s="24"/>
      <c r="J118" s="24"/>
      <c r="K118" s="24"/>
      <c r="L118" s="24"/>
      <c r="M118" s="137">
        <f>BK118</f>
        <v>0</v>
      </c>
      <c r="N118" s="138"/>
      <c r="O118" s="138"/>
      <c r="P118" s="138"/>
      <c r="Q118" s="138"/>
      <c r="R118" s="25"/>
      <c r="T118" s="49"/>
      <c r="U118" s="30"/>
      <c r="V118" s="30"/>
      <c r="W118" s="76">
        <f>W119</f>
        <v>0</v>
      </c>
      <c r="X118" s="76">
        <f>X119</f>
        <v>0</v>
      </c>
      <c r="Y118" s="30"/>
      <c r="Z118" s="77">
        <f>Z119</f>
        <v>332.70192699999996</v>
      </c>
      <c r="AA118" s="30"/>
      <c r="AB118" s="77">
        <f>AB119</f>
        <v>1.1082240000000001</v>
      </c>
      <c r="AC118" s="30"/>
      <c r="AD118" s="78">
        <f>AD119</f>
        <v>0</v>
      </c>
      <c r="AT118" s="12" t="s">
        <v>44</v>
      </c>
      <c r="AU118" s="12" t="s">
        <v>62</v>
      </c>
      <c r="BK118" s="79">
        <f>BK119</f>
        <v>0</v>
      </c>
    </row>
    <row r="119" spans="2:65" s="5" customFormat="1" ht="37.35" customHeight="1" x14ac:dyDescent="0.35">
      <c r="B119" s="80"/>
      <c r="C119" s="81"/>
      <c r="D119" s="82" t="s">
        <v>63</v>
      </c>
      <c r="E119" s="82"/>
      <c r="F119" s="82"/>
      <c r="G119" s="82"/>
      <c r="H119" s="82"/>
      <c r="I119" s="82"/>
      <c r="J119" s="82"/>
      <c r="K119" s="82"/>
      <c r="L119" s="82"/>
      <c r="M119" s="139">
        <f>BK119</f>
        <v>0</v>
      </c>
      <c r="N119" s="140"/>
      <c r="O119" s="140"/>
      <c r="P119" s="140"/>
      <c r="Q119" s="140"/>
      <c r="R119" s="83"/>
      <c r="T119" s="84"/>
      <c r="U119" s="81"/>
      <c r="V119" s="81"/>
      <c r="W119" s="85">
        <f>W120+W163+W206</f>
        <v>0</v>
      </c>
      <c r="X119" s="85">
        <f>X120+X163+X206</f>
        <v>0</v>
      </c>
      <c r="Y119" s="81"/>
      <c r="Z119" s="86">
        <f>Z120+Z163+Z206</f>
        <v>332.70192699999996</v>
      </c>
      <c r="AA119" s="81"/>
      <c r="AB119" s="86">
        <f>AB120+AB163+AB206</f>
        <v>1.1082240000000001</v>
      </c>
      <c r="AC119" s="81"/>
      <c r="AD119" s="87">
        <f>AD120+AD163+AD206</f>
        <v>0</v>
      </c>
      <c r="AR119" s="88" t="s">
        <v>46</v>
      </c>
      <c r="AT119" s="89" t="s">
        <v>44</v>
      </c>
      <c r="AU119" s="89" t="s">
        <v>45</v>
      </c>
      <c r="AY119" s="88" t="s">
        <v>90</v>
      </c>
      <c r="BK119" s="90">
        <f>BK120+BK163+BK206</f>
        <v>0</v>
      </c>
    </row>
    <row r="120" spans="2:65" s="5" customFormat="1" ht="19.95" customHeight="1" x14ac:dyDescent="0.35">
      <c r="B120" s="80"/>
      <c r="C120" s="81"/>
      <c r="D120" s="91" t="s">
        <v>64</v>
      </c>
      <c r="E120" s="91"/>
      <c r="F120" s="91"/>
      <c r="G120" s="91"/>
      <c r="H120" s="91"/>
      <c r="I120" s="91"/>
      <c r="J120" s="91"/>
      <c r="K120" s="91"/>
      <c r="L120" s="91"/>
      <c r="M120" s="141">
        <f>BK120</f>
        <v>0</v>
      </c>
      <c r="N120" s="142"/>
      <c r="O120" s="142"/>
      <c r="P120" s="142"/>
      <c r="Q120" s="142"/>
      <c r="R120" s="83"/>
      <c r="T120" s="84"/>
      <c r="U120" s="81"/>
      <c r="V120" s="81"/>
      <c r="W120" s="85">
        <f>W121+SUM(W122:W127)+W133+W136+W141+W148</f>
        <v>0</v>
      </c>
      <c r="X120" s="85">
        <f>X121+SUM(X122:X127)+X133+X136+X141+X148</f>
        <v>0</v>
      </c>
      <c r="Y120" s="81"/>
      <c r="Z120" s="86">
        <f>Z121+SUM(Z122:Z127)+Z133+Z136+Z141+Z148</f>
        <v>231.60192699999999</v>
      </c>
      <c r="AA120" s="81"/>
      <c r="AB120" s="86">
        <f>AB121+SUM(AB122:AB127)+AB133+AB136+AB141+AB148</f>
        <v>1.1424E-2</v>
      </c>
      <c r="AC120" s="81"/>
      <c r="AD120" s="87">
        <f>AD121+SUM(AD122:AD127)+AD133+AD136+AD141+AD148</f>
        <v>0</v>
      </c>
      <c r="AR120" s="88" t="s">
        <v>46</v>
      </c>
      <c r="AT120" s="89" t="s">
        <v>44</v>
      </c>
      <c r="AU120" s="89" t="s">
        <v>46</v>
      </c>
      <c r="AY120" s="88" t="s">
        <v>90</v>
      </c>
      <c r="BK120" s="90">
        <f>BK121+SUM(BK122:BK127)+BK133+BK136+BK141+BK148</f>
        <v>0</v>
      </c>
    </row>
    <row r="121" spans="2:65" s="1" customFormat="1" ht="22.5" customHeight="1" x14ac:dyDescent="0.3">
      <c r="B121" s="70"/>
      <c r="C121" s="92" t="s">
        <v>46</v>
      </c>
      <c r="D121" s="92" t="s">
        <v>91</v>
      </c>
      <c r="E121" s="93" t="s">
        <v>92</v>
      </c>
      <c r="F121" s="135" t="s">
        <v>339</v>
      </c>
      <c r="G121" s="135"/>
      <c r="H121" s="135"/>
      <c r="I121" s="135"/>
      <c r="J121" s="94" t="s">
        <v>93</v>
      </c>
      <c r="K121" s="95">
        <v>1</v>
      </c>
      <c r="L121" s="96">
        <v>0</v>
      </c>
      <c r="M121" s="136">
        <v>0</v>
      </c>
      <c r="N121" s="136"/>
      <c r="O121" s="136"/>
      <c r="P121" s="136">
        <v>0</v>
      </c>
      <c r="Q121" s="136"/>
      <c r="R121" s="71"/>
      <c r="T121" s="97" t="s">
        <v>1</v>
      </c>
      <c r="U121" s="28" t="s">
        <v>28</v>
      </c>
      <c r="V121" s="57">
        <f t="shared" ref="V121:V126" si="0">L121+M121</f>
        <v>0</v>
      </c>
      <c r="W121" s="57">
        <f t="shared" ref="W121:W126" si="1">ROUND(L121*K121,2)</f>
        <v>0</v>
      </c>
      <c r="X121" s="57">
        <f t="shared" ref="X121:X126" si="2">ROUND(M121*K121,2)</f>
        <v>0</v>
      </c>
      <c r="Y121" s="98">
        <v>0</v>
      </c>
      <c r="Z121" s="98">
        <f t="shared" ref="Z121:Z126" si="3">Y121*K121</f>
        <v>0</v>
      </c>
      <c r="AA121" s="98">
        <v>0</v>
      </c>
      <c r="AB121" s="98">
        <f t="shared" ref="AB121:AB126" si="4">AA121*K121</f>
        <v>0</v>
      </c>
      <c r="AC121" s="98">
        <v>0</v>
      </c>
      <c r="AD121" s="99">
        <f t="shared" ref="AD121:AD126" si="5">AC121*K121</f>
        <v>0</v>
      </c>
      <c r="AR121" s="12" t="s">
        <v>94</v>
      </c>
      <c r="AT121" s="12" t="s">
        <v>91</v>
      </c>
      <c r="AU121" s="12" t="s">
        <v>53</v>
      </c>
      <c r="AY121" s="12" t="s">
        <v>90</v>
      </c>
      <c r="BE121" s="100">
        <f t="shared" ref="BE121:BE126" si="6">IF(U121="základní",P121,0)</f>
        <v>0</v>
      </c>
      <c r="BF121" s="100">
        <f t="shared" ref="BF121:BF126" si="7">IF(U121="snížená",P121,0)</f>
        <v>0</v>
      </c>
      <c r="BG121" s="100">
        <f t="shared" ref="BG121:BG126" si="8">IF(U121="zákl. přenesená",P121,0)</f>
        <v>0</v>
      </c>
      <c r="BH121" s="100">
        <f t="shared" ref="BH121:BH126" si="9">IF(U121="sníž. přenesená",P121,0)</f>
        <v>0</v>
      </c>
      <c r="BI121" s="100">
        <f t="shared" ref="BI121:BI126" si="10">IF(U121="nulová",P121,0)</f>
        <v>0</v>
      </c>
      <c r="BJ121" s="12" t="s">
        <v>46</v>
      </c>
      <c r="BK121" s="100">
        <f t="shared" ref="BK121:BK126" si="11">ROUND(V121*K121,2)</f>
        <v>0</v>
      </c>
      <c r="BL121" s="12" t="s">
        <v>94</v>
      </c>
      <c r="BM121" s="12" t="s">
        <v>179</v>
      </c>
    </row>
    <row r="122" spans="2:65" s="1" customFormat="1" ht="22.5" customHeight="1" x14ac:dyDescent="0.3">
      <c r="B122" s="70"/>
      <c r="C122" s="92" t="s">
        <v>53</v>
      </c>
      <c r="D122" s="92" t="s">
        <v>91</v>
      </c>
      <c r="E122" s="93" t="s">
        <v>95</v>
      </c>
      <c r="F122" s="135" t="s">
        <v>340</v>
      </c>
      <c r="G122" s="135"/>
      <c r="H122" s="135"/>
      <c r="I122" s="135"/>
      <c r="J122" s="94" t="s">
        <v>93</v>
      </c>
      <c r="K122" s="95">
        <v>1</v>
      </c>
      <c r="L122" s="96">
        <v>0</v>
      </c>
      <c r="M122" s="136">
        <v>0</v>
      </c>
      <c r="N122" s="136"/>
      <c r="O122" s="136"/>
      <c r="P122" s="136">
        <v>0</v>
      </c>
      <c r="Q122" s="136"/>
      <c r="R122" s="71"/>
      <c r="T122" s="97" t="s">
        <v>1</v>
      </c>
      <c r="U122" s="28" t="s">
        <v>28</v>
      </c>
      <c r="V122" s="57">
        <f t="shared" si="0"/>
        <v>0</v>
      </c>
      <c r="W122" s="57">
        <f t="shared" si="1"/>
        <v>0</v>
      </c>
      <c r="X122" s="57">
        <f t="shared" si="2"/>
        <v>0</v>
      </c>
      <c r="Y122" s="98">
        <v>0</v>
      </c>
      <c r="Z122" s="98">
        <f t="shared" si="3"/>
        <v>0</v>
      </c>
      <c r="AA122" s="98">
        <v>0</v>
      </c>
      <c r="AB122" s="98">
        <f t="shared" si="4"/>
        <v>0</v>
      </c>
      <c r="AC122" s="98">
        <v>0</v>
      </c>
      <c r="AD122" s="99">
        <f t="shared" si="5"/>
        <v>0</v>
      </c>
      <c r="AR122" s="12" t="s">
        <v>94</v>
      </c>
      <c r="AT122" s="12" t="s">
        <v>91</v>
      </c>
      <c r="AU122" s="12" t="s">
        <v>53</v>
      </c>
      <c r="AY122" s="12" t="s">
        <v>90</v>
      </c>
      <c r="BE122" s="100">
        <f t="shared" si="6"/>
        <v>0</v>
      </c>
      <c r="BF122" s="100">
        <f t="shared" si="7"/>
        <v>0</v>
      </c>
      <c r="BG122" s="100">
        <f t="shared" si="8"/>
        <v>0</v>
      </c>
      <c r="BH122" s="100">
        <f t="shared" si="9"/>
        <v>0</v>
      </c>
      <c r="BI122" s="100">
        <f t="shared" si="10"/>
        <v>0</v>
      </c>
      <c r="BJ122" s="12" t="s">
        <v>46</v>
      </c>
      <c r="BK122" s="100">
        <f t="shared" si="11"/>
        <v>0</v>
      </c>
      <c r="BL122" s="12" t="s">
        <v>94</v>
      </c>
      <c r="BM122" s="12" t="s">
        <v>180</v>
      </c>
    </row>
    <row r="123" spans="2:65" s="1" customFormat="1" ht="22.5" customHeight="1" x14ac:dyDescent="0.3">
      <c r="B123" s="70"/>
      <c r="C123" s="92" t="s">
        <v>96</v>
      </c>
      <c r="D123" s="92" t="s">
        <v>91</v>
      </c>
      <c r="E123" s="93" t="s">
        <v>181</v>
      </c>
      <c r="F123" s="135" t="s">
        <v>182</v>
      </c>
      <c r="G123" s="135"/>
      <c r="H123" s="135"/>
      <c r="I123" s="135"/>
      <c r="J123" s="94" t="s">
        <v>93</v>
      </c>
      <c r="K123" s="95">
        <v>1</v>
      </c>
      <c r="L123" s="96">
        <v>0</v>
      </c>
      <c r="M123" s="136"/>
      <c r="N123" s="136"/>
      <c r="O123" s="136"/>
      <c r="P123" s="136">
        <f t="shared" ref="P123:P126" si="12">ROUND(V123*K123,2)</f>
        <v>0</v>
      </c>
      <c r="Q123" s="136"/>
      <c r="R123" s="71"/>
      <c r="T123" s="97" t="s">
        <v>1</v>
      </c>
      <c r="U123" s="28" t="s">
        <v>28</v>
      </c>
      <c r="V123" s="57">
        <f t="shared" si="0"/>
        <v>0</v>
      </c>
      <c r="W123" s="57">
        <f t="shared" si="1"/>
        <v>0</v>
      </c>
      <c r="X123" s="57">
        <f t="shared" si="2"/>
        <v>0</v>
      </c>
      <c r="Y123" s="98">
        <v>0</v>
      </c>
      <c r="Z123" s="98">
        <f t="shared" si="3"/>
        <v>0</v>
      </c>
      <c r="AA123" s="98">
        <v>0</v>
      </c>
      <c r="AB123" s="98">
        <f t="shared" si="4"/>
        <v>0</v>
      </c>
      <c r="AC123" s="98">
        <v>0</v>
      </c>
      <c r="AD123" s="99">
        <f t="shared" si="5"/>
        <v>0</v>
      </c>
      <c r="AR123" s="12" t="s">
        <v>94</v>
      </c>
      <c r="AT123" s="12" t="s">
        <v>91</v>
      </c>
      <c r="AU123" s="12" t="s">
        <v>53</v>
      </c>
      <c r="AY123" s="12" t="s">
        <v>90</v>
      </c>
      <c r="BE123" s="100">
        <f t="shared" si="6"/>
        <v>0</v>
      </c>
      <c r="BF123" s="100">
        <f t="shared" si="7"/>
        <v>0</v>
      </c>
      <c r="BG123" s="100">
        <f t="shared" si="8"/>
        <v>0</v>
      </c>
      <c r="BH123" s="100">
        <f t="shared" si="9"/>
        <v>0</v>
      </c>
      <c r="BI123" s="100">
        <f t="shared" si="10"/>
        <v>0</v>
      </c>
      <c r="BJ123" s="12" t="s">
        <v>46</v>
      </c>
      <c r="BK123" s="100">
        <f t="shared" si="11"/>
        <v>0</v>
      </c>
      <c r="BL123" s="12" t="s">
        <v>94</v>
      </c>
      <c r="BM123" s="12" t="s">
        <v>183</v>
      </c>
    </row>
    <row r="124" spans="2:65" s="1" customFormat="1" ht="22.5" customHeight="1" x14ac:dyDescent="0.3">
      <c r="B124" s="70"/>
      <c r="C124" s="92" t="s">
        <v>94</v>
      </c>
      <c r="D124" s="92" t="s">
        <v>91</v>
      </c>
      <c r="E124" s="93" t="s">
        <v>97</v>
      </c>
      <c r="F124" s="135" t="s">
        <v>341</v>
      </c>
      <c r="G124" s="135"/>
      <c r="H124" s="135"/>
      <c r="I124" s="135"/>
      <c r="J124" s="94" t="s">
        <v>93</v>
      </c>
      <c r="K124" s="95">
        <v>1</v>
      </c>
      <c r="L124" s="96">
        <v>0</v>
      </c>
      <c r="M124" s="136">
        <v>0</v>
      </c>
      <c r="N124" s="136"/>
      <c r="O124" s="136"/>
      <c r="P124" s="136">
        <v>0</v>
      </c>
      <c r="Q124" s="136"/>
      <c r="R124" s="71"/>
      <c r="T124" s="97" t="s">
        <v>1</v>
      </c>
      <c r="U124" s="28" t="s">
        <v>28</v>
      </c>
      <c r="V124" s="57">
        <f t="shared" si="0"/>
        <v>0</v>
      </c>
      <c r="W124" s="57">
        <f t="shared" si="1"/>
        <v>0</v>
      </c>
      <c r="X124" s="57">
        <f t="shared" si="2"/>
        <v>0</v>
      </c>
      <c r="Y124" s="98">
        <v>0</v>
      </c>
      <c r="Z124" s="98">
        <f t="shared" si="3"/>
        <v>0</v>
      </c>
      <c r="AA124" s="98">
        <v>0</v>
      </c>
      <c r="AB124" s="98">
        <f t="shared" si="4"/>
        <v>0</v>
      </c>
      <c r="AC124" s="98">
        <v>0</v>
      </c>
      <c r="AD124" s="99">
        <f t="shared" si="5"/>
        <v>0</v>
      </c>
      <c r="AR124" s="12" t="s">
        <v>94</v>
      </c>
      <c r="AT124" s="12" t="s">
        <v>91</v>
      </c>
      <c r="AU124" s="12" t="s">
        <v>53</v>
      </c>
      <c r="AY124" s="12" t="s">
        <v>90</v>
      </c>
      <c r="BE124" s="100">
        <f t="shared" si="6"/>
        <v>0</v>
      </c>
      <c r="BF124" s="100">
        <f t="shared" si="7"/>
        <v>0</v>
      </c>
      <c r="BG124" s="100">
        <f t="shared" si="8"/>
        <v>0</v>
      </c>
      <c r="BH124" s="100">
        <f t="shared" si="9"/>
        <v>0</v>
      </c>
      <c r="BI124" s="100">
        <f t="shared" si="10"/>
        <v>0</v>
      </c>
      <c r="BJ124" s="12" t="s">
        <v>46</v>
      </c>
      <c r="BK124" s="100">
        <f t="shared" si="11"/>
        <v>0</v>
      </c>
      <c r="BL124" s="12" t="s">
        <v>94</v>
      </c>
      <c r="BM124" s="12" t="s">
        <v>184</v>
      </c>
    </row>
    <row r="125" spans="2:65" s="1" customFormat="1" ht="22.5" customHeight="1" x14ac:dyDescent="0.3">
      <c r="B125" s="70"/>
      <c r="C125" s="92" t="s">
        <v>99</v>
      </c>
      <c r="D125" s="92" t="s">
        <v>91</v>
      </c>
      <c r="E125" s="93" t="s">
        <v>98</v>
      </c>
      <c r="F125" s="135" t="s">
        <v>342</v>
      </c>
      <c r="G125" s="135"/>
      <c r="H125" s="135"/>
      <c r="I125" s="135"/>
      <c r="J125" s="94" t="s">
        <v>93</v>
      </c>
      <c r="K125" s="95">
        <v>1</v>
      </c>
      <c r="L125" s="96">
        <v>0</v>
      </c>
      <c r="M125" s="136">
        <v>0</v>
      </c>
      <c r="N125" s="136"/>
      <c r="O125" s="136"/>
      <c r="P125" s="136">
        <v>0</v>
      </c>
      <c r="Q125" s="136"/>
      <c r="R125" s="71"/>
      <c r="T125" s="97" t="s">
        <v>1</v>
      </c>
      <c r="U125" s="28" t="s">
        <v>28</v>
      </c>
      <c r="V125" s="57">
        <f t="shared" si="0"/>
        <v>0</v>
      </c>
      <c r="W125" s="57">
        <f t="shared" si="1"/>
        <v>0</v>
      </c>
      <c r="X125" s="57">
        <f t="shared" si="2"/>
        <v>0</v>
      </c>
      <c r="Y125" s="98">
        <v>0</v>
      </c>
      <c r="Z125" s="98">
        <f t="shared" si="3"/>
        <v>0</v>
      </c>
      <c r="AA125" s="98">
        <v>0</v>
      </c>
      <c r="AB125" s="98">
        <f t="shared" si="4"/>
        <v>0</v>
      </c>
      <c r="AC125" s="98">
        <v>0</v>
      </c>
      <c r="AD125" s="99">
        <f t="shared" si="5"/>
        <v>0</v>
      </c>
      <c r="AR125" s="12" t="s">
        <v>94</v>
      </c>
      <c r="AT125" s="12" t="s">
        <v>91</v>
      </c>
      <c r="AU125" s="12" t="s">
        <v>53</v>
      </c>
      <c r="AY125" s="12" t="s">
        <v>90</v>
      </c>
      <c r="BE125" s="100">
        <f t="shared" si="6"/>
        <v>0</v>
      </c>
      <c r="BF125" s="100">
        <f t="shared" si="7"/>
        <v>0</v>
      </c>
      <c r="BG125" s="100">
        <f t="shared" si="8"/>
        <v>0</v>
      </c>
      <c r="BH125" s="100">
        <f t="shared" si="9"/>
        <v>0</v>
      </c>
      <c r="BI125" s="100">
        <f t="shared" si="10"/>
        <v>0</v>
      </c>
      <c r="BJ125" s="12" t="s">
        <v>46</v>
      </c>
      <c r="BK125" s="100">
        <f t="shared" si="11"/>
        <v>0</v>
      </c>
      <c r="BL125" s="12" t="s">
        <v>94</v>
      </c>
      <c r="BM125" s="12" t="s">
        <v>185</v>
      </c>
    </row>
    <row r="126" spans="2:65" s="1" customFormat="1" ht="22.5" customHeight="1" x14ac:dyDescent="0.3">
      <c r="B126" s="70"/>
      <c r="C126" s="92" t="s">
        <v>102</v>
      </c>
      <c r="D126" s="92" t="s">
        <v>91</v>
      </c>
      <c r="E126" s="93" t="s">
        <v>186</v>
      </c>
      <c r="F126" s="135" t="s">
        <v>187</v>
      </c>
      <c r="G126" s="135"/>
      <c r="H126" s="135"/>
      <c r="I126" s="135"/>
      <c r="J126" s="94" t="s">
        <v>93</v>
      </c>
      <c r="K126" s="95">
        <v>2</v>
      </c>
      <c r="L126" s="96">
        <v>0</v>
      </c>
      <c r="M126" s="136"/>
      <c r="N126" s="136"/>
      <c r="O126" s="136"/>
      <c r="P126" s="136">
        <f t="shared" si="12"/>
        <v>0</v>
      </c>
      <c r="Q126" s="136"/>
      <c r="R126" s="71"/>
      <c r="T126" s="97" t="s">
        <v>1</v>
      </c>
      <c r="U126" s="28" t="s">
        <v>28</v>
      </c>
      <c r="V126" s="57">
        <f t="shared" si="0"/>
        <v>0</v>
      </c>
      <c r="W126" s="57">
        <f t="shared" si="1"/>
        <v>0</v>
      </c>
      <c r="X126" s="57">
        <f t="shared" si="2"/>
        <v>0</v>
      </c>
      <c r="Y126" s="98">
        <v>0</v>
      </c>
      <c r="Z126" s="98">
        <f t="shared" si="3"/>
        <v>0</v>
      </c>
      <c r="AA126" s="98">
        <v>0</v>
      </c>
      <c r="AB126" s="98">
        <f t="shared" si="4"/>
        <v>0</v>
      </c>
      <c r="AC126" s="98">
        <v>0</v>
      </c>
      <c r="AD126" s="99">
        <f t="shared" si="5"/>
        <v>0</v>
      </c>
      <c r="AR126" s="12" t="s">
        <v>94</v>
      </c>
      <c r="AT126" s="12" t="s">
        <v>91</v>
      </c>
      <c r="AU126" s="12" t="s">
        <v>53</v>
      </c>
      <c r="AY126" s="12" t="s">
        <v>90</v>
      </c>
      <c r="BE126" s="100">
        <f t="shared" si="6"/>
        <v>0</v>
      </c>
      <c r="BF126" s="100">
        <f t="shared" si="7"/>
        <v>0</v>
      </c>
      <c r="BG126" s="100">
        <f t="shared" si="8"/>
        <v>0</v>
      </c>
      <c r="BH126" s="100">
        <f t="shared" si="9"/>
        <v>0</v>
      </c>
      <c r="BI126" s="100">
        <f t="shared" si="10"/>
        <v>0</v>
      </c>
      <c r="BJ126" s="12" t="s">
        <v>46</v>
      </c>
      <c r="BK126" s="100">
        <f t="shared" si="11"/>
        <v>0</v>
      </c>
      <c r="BL126" s="12" t="s">
        <v>94</v>
      </c>
      <c r="BM126" s="12" t="s">
        <v>188</v>
      </c>
    </row>
    <row r="127" spans="2:65" s="5" customFormat="1" ht="22.35" customHeight="1" x14ac:dyDescent="0.35">
      <c r="B127" s="80"/>
      <c r="C127" s="81"/>
      <c r="D127" s="91" t="s">
        <v>65</v>
      </c>
      <c r="E127" s="91"/>
      <c r="F127" s="91"/>
      <c r="G127" s="91"/>
      <c r="H127" s="91"/>
      <c r="I127" s="91"/>
      <c r="J127" s="91"/>
      <c r="K127" s="91"/>
      <c r="L127" s="91"/>
      <c r="M127" s="141">
        <f>BK127</f>
        <v>0</v>
      </c>
      <c r="N127" s="142"/>
      <c r="O127" s="142"/>
      <c r="P127" s="142"/>
      <c r="Q127" s="142"/>
      <c r="R127" s="83"/>
      <c r="T127" s="84"/>
      <c r="U127" s="81"/>
      <c r="V127" s="81"/>
      <c r="W127" s="85">
        <f>SUM(W128:W132)</f>
        <v>0</v>
      </c>
      <c r="X127" s="85">
        <f>SUM(X128:X132)</f>
        <v>0</v>
      </c>
      <c r="Y127" s="81"/>
      <c r="Z127" s="86">
        <f>SUM(Z128:Z132)</f>
        <v>117.52460000000001</v>
      </c>
      <c r="AA127" s="81"/>
      <c r="AB127" s="86">
        <f>SUM(AB128:AB132)</f>
        <v>0</v>
      </c>
      <c r="AC127" s="81"/>
      <c r="AD127" s="87">
        <f>SUM(AD128:AD132)</f>
        <v>0</v>
      </c>
      <c r="AR127" s="88" t="s">
        <v>46</v>
      </c>
      <c r="AT127" s="89" t="s">
        <v>44</v>
      </c>
      <c r="AU127" s="89" t="s">
        <v>53</v>
      </c>
      <c r="AY127" s="88" t="s">
        <v>90</v>
      </c>
      <c r="BK127" s="90">
        <f>SUM(BK128:BK132)</f>
        <v>0</v>
      </c>
    </row>
    <row r="128" spans="2:65" s="1" customFormat="1" ht="31.5" customHeight="1" x14ac:dyDescent="0.3">
      <c r="B128" s="70"/>
      <c r="C128" s="92" t="s">
        <v>103</v>
      </c>
      <c r="D128" s="92" t="s">
        <v>91</v>
      </c>
      <c r="E128" s="93" t="s">
        <v>189</v>
      </c>
      <c r="F128" s="135" t="s">
        <v>190</v>
      </c>
      <c r="G128" s="135"/>
      <c r="H128" s="135"/>
      <c r="I128" s="135"/>
      <c r="J128" s="94" t="s">
        <v>191</v>
      </c>
      <c r="K128" s="95">
        <v>1</v>
      </c>
      <c r="L128" s="96">
        <v>0</v>
      </c>
      <c r="M128" s="136"/>
      <c r="N128" s="136"/>
      <c r="O128" s="136"/>
      <c r="P128" s="136">
        <f>ROUND(V128*K128,2)</f>
        <v>0</v>
      </c>
      <c r="Q128" s="136"/>
      <c r="R128" s="71"/>
      <c r="T128" s="97" t="s">
        <v>1</v>
      </c>
      <c r="U128" s="28" t="s">
        <v>28</v>
      </c>
      <c r="V128" s="57">
        <f>L128+M128</f>
        <v>0</v>
      </c>
      <c r="W128" s="57">
        <f>ROUND(L128*K128,2)</f>
        <v>0</v>
      </c>
      <c r="X128" s="57">
        <f>ROUND(M128*K128,2)</f>
        <v>0</v>
      </c>
      <c r="Y128" s="98">
        <v>1.7629999999999999</v>
      </c>
      <c r="Z128" s="98">
        <f>Y128*K128</f>
        <v>1.7629999999999999</v>
      </c>
      <c r="AA128" s="98">
        <v>0</v>
      </c>
      <c r="AB128" s="98">
        <f>AA128*K128</f>
        <v>0</v>
      </c>
      <c r="AC128" s="98">
        <v>0</v>
      </c>
      <c r="AD128" s="99">
        <f>AC128*K128</f>
        <v>0</v>
      </c>
      <c r="AR128" s="12" t="s">
        <v>94</v>
      </c>
      <c r="AT128" s="12" t="s">
        <v>91</v>
      </c>
      <c r="AU128" s="12" t="s">
        <v>96</v>
      </c>
      <c r="AY128" s="12" t="s">
        <v>90</v>
      </c>
      <c r="BE128" s="100">
        <f>IF(U128="základní",P128,0)</f>
        <v>0</v>
      </c>
      <c r="BF128" s="100">
        <f>IF(U128="snížená",P128,0)</f>
        <v>0</v>
      </c>
      <c r="BG128" s="100">
        <f>IF(U128="zákl. přenesená",P128,0)</f>
        <v>0</v>
      </c>
      <c r="BH128" s="100">
        <f>IF(U128="sníž. přenesená",P128,0)</f>
        <v>0</v>
      </c>
      <c r="BI128" s="100">
        <f>IF(U128="nulová",P128,0)</f>
        <v>0</v>
      </c>
      <c r="BJ128" s="12" t="s">
        <v>46</v>
      </c>
      <c r="BK128" s="100">
        <f>ROUND(V128*K128,2)</f>
        <v>0</v>
      </c>
      <c r="BL128" s="12" t="s">
        <v>94</v>
      </c>
      <c r="BM128" s="12" t="s">
        <v>192</v>
      </c>
    </row>
    <row r="129" spans="2:65" s="1" customFormat="1" ht="31.5" customHeight="1" x14ac:dyDescent="0.3">
      <c r="B129" s="70"/>
      <c r="C129" s="92" t="s">
        <v>106</v>
      </c>
      <c r="D129" s="92" t="s">
        <v>91</v>
      </c>
      <c r="E129" s="93" t="s">
        <v>104</v>
      </c>
      <c r="F129" s="135" t="s">
        <v>105</v>
      </c>
      <c r="G129" s="135"/>
      <c r="H129" s="135"/>
      <c r="I129" s="135"/>
      <c r="J129" s="94" t="s">
        <v>100</v>
      </c>
      <c r="K129" s="95">
        <v>136.99600000000001</v>
      </c>
      <c r="L129" s="96">
        <v>0</v>
      </c>
      <c r="M129" s="136"/>
      <c r="N129" s="136"/>
      <c r="O129" s="136"/>
      <c r="P129" s="136">
        <f>ROUND(V129*K129,2)</f>
        <v>0</v>
      </c>
      <c r="Q129" s="136"/>
      <c r="R129" s="71"/>
      <c r="T129" s="97" t="s">
        <v>1</v>
      </c>
      <c r="U129" s="28" t="s">
        <v>28</v>
      </c>
      <c r="V129" s="57">
        <f>L129+M129</f>
        <v>0</v>
      </c>
      <c r="W129" s="57">
        <f>ROUND(L129*K129,2)</f>
        <v>0</v>
      </c>
      <c r="X129" s="57">
        <f>ROUND(M129*K129,2)</f>
        <v>0</v>
      </c>
      <c r="Y129" s="98">
        <v>0.82499999999999996</v>
      </c>
      <c r="Z129" s="98">
        <f>Y129*K129</f>
        <v>113.0217</v>
      </c>
      <c r="AA129" s="98">
        <v>0</v>
      </c>
      <c r="AB129" s="98">
        <f>AA129*K129</f>
        <v>0</v>
      </c>
      <c r="AC129" s="98">
        <v>0</v>
      </c>
      <c r="AD129" s="99">
        <f>AC129*K129</f>
        <v>0</v>
      </c>
      <c r="AR129" s="12" t="s">
        <v>94</v>
      </c>
      <c r="AT129" s="12" t="s">
        <v>91</v>
      </c>
      <c r="AU129" s="12" t="s">
        <v>96</v>
      </c>
      <c r="AY129" s="12" t="s">
        <v>90</v>
      </c>
      <c r="BE129" s="100">
        <f>IF(U129="základní",P129,0)</f>
        <v>0</v>
      </c>
      <c r="BF129" s="100">
        <f>IF(U129="snížená",P129,0)</f>
        <v>0</v>
      </c>
      <c r="BG129" s="100">
        <f>IF(U129="zákl. přenesená",P129,0)</f>
        <v>0</v>
      </c>
      <c r="BH129" s="100">
        <f>IF(U129="sníž. přenesená",P129,0)</f>
        <v>0</v>
      </c>
      <c r="BI129" s="100">
        <f>IF(U129="nulová",P129,0)</f>
        <v>0</v>
      </c>
      <c r="BJ129" s="12" t="s">
        <v>46</v>
      </c>
      <c r="BK129" s="100">
        <f>ROUND(V129*K129,2)</f>
        <v>0</v>
      </c>
      <c r="BL129" s="12" t="s">
        <v>94</v>
      </c>
      <c r="BM129" s="12" t="s">
        <v>193</v>
      </c>
    </row>
    <row r="130" spans="2:65" s="6" customFormat="1" ht="22.5" customHeight="1" x14ac:dyDescent="0.3">
      <c r="B130" s="101"/>
      <c r="C130" s="102"/>
      <c r="D130" s="102"/>
      <c r="E130" s="103" t="s">
        <v>1</v>
      </c>
      <c r="F130" s="151" t="s">
        <v>194</v>
      </c>
      <c r="G130" s="152"/>
      <c r="H130" s="152"/>
      <c r="I130" s="152"/>
      <c r="J130" s="102"/>
      <c r="K130" s="104">
        <v>136.99600000000001</v>
      </c>
      <c r="L130" s="102"/>
      <c r="M130" s="102"/>
      <c r="N130" s="102"/>
      <c r="O130" s="102"/>
      <c r="P130" s="102"/>
      <c r="Q130" s="102"/>
      <c r="R130" s="105"/>
      <c r="T130" s="106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7"/>
      <c r="AT130" s="108" t="s">
        <v>101</v>
      </c>
      <c r="AU130" s="108" t="s">
        <v>96</v>
      </c>
      <c r="AV130" s="6" t="s">
        <v>53</v>
      </c>
      <c r="AW130" s="6" t="s">
        <v>3</v>
      </c>
      <c r="AX130" s="6" t="s">
        <v>46</v>
      </c>
      <c r="AY130" s="108" t="s">
        <v>90</v>
      </c>
    </row>
    <row r="131" spans="2:65" s="1" customFormat="1" ht="31.5" customHeight="1" x14ac:dyDescent="0.3">
      <c r="B131" s="70"/>
      <c r="C131" s="92" t="s">
        <v>109</v>
      </c>
      <c r="D131" s="92" t="s">
        <v>91</v>
      </c>
      <c r="E131" s="93" t="s">
        <v>107</v>
      </c>
      <c r="F131" s="135" t="s">
        <v>108</v>
      </c>
      <c r="G131" s="135"/>
      <c r="H131" s="135"/>
      <c r="I131" s="135"/>
      <c r="J131" s="94" t="s">
        <v>100</v>
      </c>
      <c r="K131" s="95">
        <v>27.399000000000001</v>
      </c>
      <c r="L131" s="96">
        <v>0</v>
      </c>
      <c r="M131" s="136"/>
      <c r="N131" s="136"/>
      <c r="O131" s="136"/>
      <c r="P131" s="136">
        <f>ROUND(V131*K131,2)</f>
        <v>0</v>
      </c>
      <c r="Q131" s="136"/>
      <c r="R131" s="71"/>
      <c r="T131" s="97" t="s">
        <v>1</v>
      </c>
      <c r="U131" s="28" t="s">
        <v>28</v>
      </c>
      <c r="V131" s="57">
        <f>L131+M131</f>
        <v>0</v>
      </c>
      <c r="W131" s="57">
        <f>ROUND(L131*K131,2)</f>
        <v>0</v>
      </c>
      <c r="X131" s="57">
        <f>ROUND(M131*K131,2)</f>
        <v>0</v>
      </c>
      <c r="Y131" s="98">
        <v>0.1</v>
      </c>
      <c r="Z131" s="98">
        <f>Y131*K131</f>
        <v>2.7399000000000004</v>
      </c>
      <c r="AA131" s="98">
        <v>0</v>
      </c>
      <c r="AB131" s="98">
        <f>AA131*K131</f>
        <v>0</v>
      </c>
      <c r="AC131" s="98">
        <v>0</v>
      </c>
      <c r="AD131" s="99">
        <f>AC131*K131</f>
        <v>0</v>
      </c>
      <c r="AR131" s="12" t="s">
        <v>94</v>
      </c>
      <c r="AT131" s="12" t="s">
        <v>91</v>
      </c>
      <c r="AU131" s="12" t="s">
        <v>96</v>
      </c>
      <c r="AY131" s="12" t="s">
        <v>90</v>
      </c>
      <c r="BE131" s="100">
        <f>IF(U131="základní",P131,0)</f>
        <v>0</v>
      </c>
      <c r="BF131" s="100">
        <f>IF(U131="snížená",P131,0)</f>
        <v>0</v>
      </c>
      <c r="BG131" s="100">
        <f>IF(U131="zákl. přenesená",P131,0)</f>
        <v>0</v>
      </c>
      <c r="BH131" s="100">
        <f>IF(U131="sníž. přenesená",P131,0)</f>
        <v>0</v>
      </c>
      <c r="BI131" s="100">
        <f>IF(U131="nulová",P131,0)</f>
        <v>0</v>
      </c>
      <c r="BJ131" s="12" t="s">
        <v>46</v>
      </c>
      <c r="BK131" s="100">
        <f>ROUND(V131*K131,2)</f>
        <v>0</v>
      </c>
      <c r="BL131" s="12" t="s">
        <v>94</v>
      </c>
      <c r="BM131" s="12" t="s">
        <v>195</v>
      </c>
    </row>
    <row r="132" spans="2:65" s="6" customFormat="1" ht="31.5" customHeight="1" x14ac:dyDescent="0.3">
      <c r="B132" s="101"/>
      <c r="C132" s="102"/>
      <c r="D132" s="102"/>
      <c r="E132" s="103" t="s">
        <v>1</v>
      </c>
      <c r="F132" s="151" t="s">
        <v>196</v>
      </c>
      <c r="G132" s="152"/>
      <c r="H132" s="152"/>
      <c r="I132" s="152"/>
      <c r="J132" s="102"/>
      <c r="K132" s="104">
        <v>27.399000000000001</v>
      </c>
      <c r="L132" s="102"/>
      <c r="M132" s="102"/>
      <c r="N132" s="102"/>
      <c r="O132" s="102"/>
      <c r="P132" s="102"/>
      <c r="Q132" s="102"/>
      <c r="R132" s="105"/>
      <c r="T132" s="106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7"/>
      <c r="AT132" s="108" t="s">
        <v>101</v>
      </c>
      <c r="AU132" s="108" t="s">
        <v>96</v>
      </c>
      <c r="AV132" s="6" t="s">
        <v>53</v>
      </c>
      <c r="AW132" s="6" t="s">
        <v>3</v>
      </c>
      <c r="AX132" s="6" t="s">
        <v>46</v>
      </c>
      <c r="AY132" s="108" t="s">
        <v>90</v>
      </c>
    </row>
    <row r="133" spans="2:65" s="5" customFormat="1" ht="22.35" customHeight="1" x14ac:dyDescent="0.35">
      <c r="B133" s="80"/>
      <c r="C133" s="81"/>
      <c r="D133" s="91" t="s">
        <v>176</v>
      </c>
      <c r="E133" s="91"/>
      <c r="F133" s="130"/>
      <c r="G133" s="130"/>
      <c r="H133" s="130"/>
      <c r="I133" s="130"/>
      <c r="J133" s="91"/>
      <c r="K133" s="91"/>
      <c r="L133" s="91"/>
      <c r="M133" s="141">
        <f>BK133</f>
        <v>0</v>
      </c>
      <c r="N133" s="142"/>
      <c r="O133" s="142"/>
      <c r="P133" s="142"/>
      <c r="Q133" s="142"/>
      <c r="R133" s="83"/>
      <c r="T133" s="84"/>
      <c r="U133" s="81"/>
      <c r="V133" s="81"/>
      <c r="W133" s="85">
        <f>SUM(W134:W135)</f>
        <v>0</v>
      </c>
      <c r="X133" s="85">
        <f>SUM(X134:X135)</f>
        <v>0</v>
      </c>
      <c r="Y133" s="81"/>
      <c r="Z133" s="86">
        <f>SUM(Z134:Z135)</f>
        <v>3.1520000000000001</v>
      </c>
      <c r="AA133" s="81"/>
      <c r="AB133" s="86">
        <f>SUM(AB134:AB135)</f>
        <v>0</v>
      </c>
      <c r="AC133" s="81"/>
      <c r="AD133" s="87">
        <f>SUM(AD134:AD135)</f>
        <v>0</v>
      </c>
      <c r="AR133" s="88" t="s">
        <v>46</v>
      </c>
      <c r="AT133" s="89" t="s">
        <v>44</v>
      </c>
      <c r="AU133" s="89" t="s">
        <v>53</v>
      </c>
      <c r="AY133" s="88" t="s">
        <v>90</v>
      </c>
      <c r="BK133" s="90">
        <f>SUM(BK134:BK135)</f>
        <v>0</v>
      </c>
    </row>
    <row r="134" spans="2:65" s="1" customFormat="1" ht="31.5" customHeight="1" x14ac:dyDescent="0.3">
      <c r="B134" s="70"/>
      <c r="C134" s="92" t="s">
        <v>112</v>
      </c>
      <c r="D134" s="92" t="s">
        <v>91</v>
      </c>
      <c r="E134" s="93" t="s">
        <v>197</v>
      </c>
      <c r="F134" s="153" t="s">
        <v>330</v>
      </c>
      <c r="G134" s="135"/>
      <c r="H134" s="135"/>
      <c r="I134" s="135"/>
      <c r="J134" s="94" t="s">
        <v>146</v>
      </c>
      <c r="K134" s="95">
        <v>4</v>
      </c>
      <c r="L134" s="96">
        <v>0</v>
      </c>
      <c r="M134" s="136"/>
      <c r="N134" s="136"/>
      <c r="O134" s="136"/>
      <c r="P134" s="136">
        <f>ROUND(V134*K134,2)</f>
        <v>0</v>
      </c>
      <c r="Q134" s="136"/>
      <c r="R134" s="71"/>
      <c r="T134" s="97" t="s">
        <v>1</v>
      </c>
      <c r="U134" s="28" t="s">
        <v>28</v>
      </c>
      <c r="V134" s="57">
        <f>L134+M134</f>
        <v>0</v>
      </c>
      <c r="W134" s="57">
        <f>ROUND(L134*K134,2)</f>
        <v>0</v>
      </c>
      <c r="X134" s="57">
        <f>ROUND(M134*K134,2)</f>
        <v>0</v>
      </c>
      <c r="Y134" s="98">
        <v>0.78800000000000003</v>
      </c>
      <c r="Z134" s="98">
        <f>Y134*K134</f>
        <v>3.1520000000000001</v>
      </c>
      <c r="AA134" s="98">
        <v>0</v>
      </c>
      <c r="AB134" s="98">
        <f>AA134*K134</f>
        <v>0</v>
      </c>
      <c r="AC134" s="98">
        <v>0</v>
      </c>
      <c r="AD134" s="99">
        <f>AC134*K134</f>
        <v>0</v>
      </c>
      <c r="AR134" s="12" t="s">
        <v>94</v>
      </c>
      <c r="AT134" s="12" t="s">
        <v>91</v>
      </c>
      <c r="AU134" s="12" t="s">
        <v>96</v>
      </c>
      <c r="AY134" s="12" t="s">
        <v>90</v>
      </c>
      <c r="BE134" s="100">
        <f>IF(U134="základní",P134,0)</f>
        <v>0</v>
      </c>
      <c r="BF134" s="100">
        <f>IF(U134="snížená",P134,0)</f>
        <v>0</v>
      </c>
      <c r="BG134" s="100">
        <f>IF(U134="zákl. přenesená",P134,0)</f>
        <v>0</v>
      </c>
      <c r="BH134" s="100">
        <f>IF(U134="sníž. přenesená",P134,0)</f>
        <v>0</v>
      </c>
      <c r="BI134" s="100">
        <f>IF(U134="nulová",P134,0)</f>
        <v>0</v>
      </c>
      <c r="BJ134" s="12" t="s">
        <v>46</v>
      </c>
      <c r="BK134" s="100">
        <f>ROUND(V134*K134,2)</f>
        <v>0</v>
      </c>
      <c r="BL134" s="12" t="s">
        <v>94</v>
      </c>
      <c r="BM134" s="12" t="s">
        <v>198</v>
      </c>
    </row>
    <row r="135" spans="2:65" s="6" customFormat="1" ht="22.5" customHeight="1" x14ac:dyDescent="0.3">
      <c r="B135" s="101"/>
      <c r="C135" s="102"/>
      <c r="D135" s="102"/>
      <c r="E135" s="103" t="s">
        <v>1</v>
      </c>
      <c r="F135" s="151" t="s">
        <v>199</v>
      </c>
      <c r="G135" s="152"/>
      <c r="H135" s="152"/>
      <c r="I135" s="152"/>
      <c r="J135" s="102"/>
      <c r="K135" s="104">
        <v>4</v>
      </c>
      <c r="L135" s="102"/>
      <c r="M135" s="102"/>
      <c r="N135" s="102"/>
      <c r="O135" s="102"/>
      <c r="P135" s="102"/>
      <c r="Q135" s="102"/>
      <c r="R135" s="105"/>
      <c r="T135" s="106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7"/>
      <c r="AT135" s="108" t="s">
        <v>101</v>
      </c>
      <c r="AU135" s="108" t="s">
        <v>96</v>
      </c>
      <c r="AV135" s="6" t="s">
        <v>53</v>
      </c>
      <c r="AW135" s="6" t="s">
        <v>3</v>
      </c>
      <c r="AX135" s="6" t="s">
        <v>46</v>
      </c>
      <c r="AY135" s="108" t="s">
        <v>90</v>
      </c>
    </row>
    <row r="136" spans="2:65" s="5" customFormat="1" ht="22.35" customHeight="1" x14ac:dyDescent="0.35">
      <c r="B136" s="80"/>
      <c r="C136" s="81"/>
      <c r="D136" s="91" t="s">
        <v>66</v>
      </c>
      <c r="E136" s="91"/>
      <c r="F136" s="130"/>
      <c r="G136" s="130"/>
      <c r="H136" s="130"/>
      <c r="I136" s="130"/>
      <c r="J136" s="91"/>
      <c r="K136" s="91"/>
      <c r="L136" s="91"/>
      <c r="M136" s="141">
        <f>BK136</f>
        <v>0</v>
      </c>
      <c r="N136" s="142"/>
      <c r="O136" s="142"/>
      <c r="P136" s="142"/>
      <c r="Q136" s="142"/>
      <c r="R136" s="83"/>
      <c r="T136" s="84"/>
      <c r="U136" s="81"/>
      <c r="V136" s="81"/>
      <c r="W136" s="85">
        <f>SUM(W137:W140)</f>
        <v>0</v>
      </c>
      <c r="X136" s="85">
        <f>SUM(X137:X140)</f>
        <v>0</v>
      </c>
      <c r="Y136" s="81"/>
      <c r="Z136" s="86">
        <f>SUM(Z137:Z140)</f>
        <v>4.1616</v>
      </c>
      <c r="AA136" s="81"/>
      <c r="AB136" s="86">
        <f>SUM(AB137:AB140)</f>
        <v>1.1424E-2</v>
      </c>
      <c r="AC136" s="81"/>
      <c r="AD136" s="87">
        <f>SUM(AD137:AD140)</f>
        <v>0</v>
      </c>
      <c r="AR136" s="88" t="s">
        <v>46</v>
      </c>
      <c r="AT136" s="89" t="s">
        <v>44</v>
      </c>
      <c r="AU136" s="89" t="s">
        <v>53</v>
      </c>
      <c r="AY136" s="88" t="s">
        <v>90</v>
      </c>
      <c r="BK136" s="90">
        <f>SUM(BK137:BK140)</f>
        <v>0</v>
      </c>
    </row>
    <row r="137" spans="2:65" s="1" customFormat="1" ht="31.5" customHeight="1" x14ac:dyDescent="0.3">
      <c r="B137" s="70"/>
      <c r="C137" s="92" t="s">
        <v>114</v>
      </c>
      <c r="D137" s="92" t="s">
        <v>91</v>
      </c>
      <c r="E137" s="93" t="s">
        <v>110</v>
      </c>
      <c r="F137" s="153" t="s">
        <v>318</v>
      </c>
      <c r="G137" s="135"/>
      <c r="H137" s="135"/>
      <c r="I137" s="135"/>
      <c r="J137" s="94" t="s">
        <v>111</v>
      </c>
      <c r="K137" s="95">
        <v>13.6</v>
      </c>
      <c r="L137" s="96"/>
      <c r="M137" s="136"/>
      <c r="N137" s="136"/>
      <c r="O137" s="136"/>
      <c r="P137" s="136">
        <f>ROUND(V137*K137,2)</f>
        <v>0</v>
      </c>
      <c r="Q137" s="136"/>
      <c r="R137" s="71"/>
      <c r="T137" s="97" t="s">
        <v>1</v>
      </c>
      <c r="U137" s="28" t="s">
        <v>28</v>
      </c>
      <c r="V137" s="57">
        <f>L137+M137</f>
        <v>0</v>
      </c>
      <c r="W137" s="57">
        <f>ROUND(L137*K137,2)</f>
        <v>0</v>
      </c>
      <c r="X137" s="57">
        <f>ROUND(M137*K137,2)</f>
        <v>0</v>
      </c>
      <c r="Y137" s="98">
        <v>0.23599999999999999</v>
      </c>
      <c r="Z137" s="98">
        <f>Y137*K137</f>
        <v>3.2095999999999996</v>
      </c>
      <c r="AA137" s="98">
        <v>8.4000000000000003E-4</v>
      </c>
      <c r="AB137" s="98">
        <f>AA137*K137</f>
        <v>1.1424E-2</v>
      </c>
      <c r="AC137" s="98">
        <v>0</v>
      </c>
      <c r="AD137" s="99">
        <f>AC137*K137</f>
        <v>0</v>
      </c>
      <c r="AR137" s="12" t="s">
        <v>94</v>
      </c>
      <c r="AT137" s="12" t="s">
        <v>91</v>
      </c>
      <c r="AU137" s="12" t="s">
        <v>96</v>
      </c>
      <c r="AY137" s="12" t="s">
        <v>90</v>
      </c>
      <c r="BE137" s="100">
        <f>IF(U137="základní",P137,0)</f>
        <v>0</v>
      </c>
      <c r="BF137" s="100">
        <f>IF(U137="snížená",P137,0)</f>
        <v>0</v>
      </c>
      <c r="BG137" s="100">
        <f>IF(U137="zákl. přenesená",P137,0)</f>
        <v>0</v>
      </c>
      <c r="BH137" s="100">
        <f>IF(U137="sníž. přenesená",P137,0)</f>
        <v>0</v>
      </c>
      <c r="BI137" s="100">
        <f>IF(U137="nulová",P137,0)</f>
        <v>0</v>
      </c>
      <c r="BJ137" s="12" t="s">
        <v>46</v>
      </c>
      <c r="BK137" s="100">
        <f>ROUND(V137*K137,2)</f>
        <v>0</v>
      </c>
      <c r="BL137" s="12" t="s">
        <v>94</v>
      </c>
      <c r="BM137" s="12" t="s">
        <v>200</v>
      </c>
    </row>
    <row r="138" spans="2:65" s="6" customFormat="1" ht="22.5" customHeight="1" x14ac:dyDescent="0.3">
      <c r="B138" s="101"/>
      <c r="C138" s="102"/>
      <c r="D138" s="102"/>
      <c r="E138" s="103" t="s">
        <v>1</v>
      </c>
      <c r="F138" s="155" t="s">
        <v>201</v>
      </c>
      <c r="G138" s="156"/>
      <c r="H138" s="156"/>
      <c r="I138" s="156"/>
      <c r="J138" s="102"/>
      <c r="K138" s="104">
        <v>13.6</v>
      </c>
      <c r="L138" s="102"/>
      <c r="M138" s="102"/>
      <c r="N138" s="102"/>
      <c r="O138" s="102"/>
      <c r="P138" s="102"/>
      <c r="Q138" s="102"/>
      <c r="R138" s="105"/>
      <c r="T138" s="106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7"/>
      <c r="AT138" s="108" t="s">
        <v>101</v>
      </c>
      <c r="AU138" s="108" t="s">
        <v>96</v>
      </c>
      <c r="AV138" s="6" t="s">
        <v>53</v>
      </c>
      <c r="AW138" s="6" t="s">
        <v>3</v>
      </c>
      <c r="AX138" s="6" t="s">
        <v>46</v>
      </c>
      <c r="AY138" s="108" t="s">
        <v>90</v>
      </c>
    </row>
    <row r="139" spans="2:65" s="1" customFormat="1" ht="31.5" customHeight="1" x14ac:dyDescent="0.3">
      <c r="B139" s="70"/>
      <c r="C139" s="92" t="s">
        <v>115</v>
      </c>
      <c r="D139" s="92" t="s">
        <v>91</v>
      </c>
      <c r="E139" s="93" t="s">
        <v>113</v>
      </c>
      <c r="F139" s="153" t="s">
        <v>319</v>
      </c>
      <c r="G139" s="135"/>
      <c r="H139" s="135"/>
      <c r="I139" s="135"/>
      <c r="J139" s="94" t="s">
        <v>111</v>
      </c>
      <c r="K139" s="95">
        <v>13.6</v>
      </c>
      <c r="L139" s="96">
        <v>0</v>
      </c>
      <c r="M139" s="136"/>
      <c r="N139" s="136"/>
      <c r="O139" s="136"/>
      <c r="P139" s="136">
        <f>ROUND(V139*K139,2)</f>
        <v>0</v>
      </c>
      <c r="Q139" s="136"/>
      <c r="R139" s="71"/>
      <c r="T139" s="97" t="s">
        <v>1</v>
      </c>
      <c r="U139" s="28" t="s">
        <v>28</v>
      </c>
      <c r="V139" s="57">
        <f>L139+M139</f>
        <v>0</v>
      </c>
      <c r="W139" s="57">
        <f>ROUND(L139*K139,2)</f>
        <v>0</v>
      </c>
      <c r="X139" s="57">
        <f>ROUND(M139*K139,2)</f>
        <v>0</v>
      </c>
      <c r="Y139" s="98">
        <v>7.0000000000000007E-2</v>
      </c>
      <c r="Z139" s="98">
        <f>Y139*K139</f>
        <v>0.95200000000000007</v>
      </c>
      <c r="AA139" s="98">
        <v>0</v>
      </c>
      <c r="AB139" s="98">
        <f>AA139*K139</f>
        <v>0</v>
      </c>
      <c r="AC139" s="98">
        <v>0</v>
      </c>
      <c r="AD139" s="99">
        <f>AC139*K139</f>
        <v>0</v>
      </c>
      <c r="AR139" s="12" t="s">
        <v>94</v>
      </c>
      <c r="AT139" s="12" t="s">
        <v>91</v>
      </c>
      <c r="AU139" s="12" t="s">
        <v>96</v>
      </c>
      <c r="AY139" s="12" t="s">
        <v>90</v>
      </c>
      <c r="BE139" s="100">
        <f>IF(U139="základní",P139,0)</f>
        <v>0</v>
      </c>
      <c r="BF139" s="100">
        <f>IF(U139="snížená",P139,0)</f>
        <v>0</v>
      </c>
      <c r="BG139" s="100">
        <f>IF(U139="zákl. přenesená",P139,0)</f>
        <v>0</v>
      </c>
      <c r="BH139" s="100">
        <f>IF(U139="sníž. přenesená",P139,0)</f>
        <v>0</v>
      </c>
      <c r="BI139" s="100">
        <f>IF(U139="nulová",P139,0)</f>
        <v>0</v>
      </c>
      <c r="BJ139" s="12" t="s">
        <v>46</v>
      </c>
      <c r="BK139" s="100">
        <f>ROUND(V139*K139,2)</f>
        <v>0</v>
      </c>
      <c r="BL139" s="12" t="s">
        <v>94</v>
      </c>
      <c r="BM139" s="12" t="s">
        <v>202</v>
      </c>
    </row>
    <row r="140" spans="2:65" s="6" customFormat="1" ht="22.5" customHeight="1" x14ac:dyDescent="0.3">
      <c r="B140" s="101"/>
      <c r="C140" s="102"/>
      <c r="D140" s="102"/>
      <c r="E140" s="103" t="s">
        <v>1</v>
      </c>
      <c r="F140" s="151" t="s">
        <v>201</v>
      </c>
      <c r="G140" s="152"/>
      <c r="H140" s="152"/>
      <c r="I140" s="152"/>
      <c r="J140" s="102"/>
      <c r="K140" s="104">
        <v>13.6</v>
      </c>
      <c r="L140" s="102"/>
      <c r="M140" s="102"/>
      <c r="N140" s="102"/>
      <c r="O140" s="102"/>
      <c r="P140" s="102"/>
      <c r="Q140" s="102"/>
      <c r="R140" s="105"/>
      <c r="T140" s="106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7"/>
      <c r="AT140" s="108" t="s">
        <v>101</v>
      </c>
      <c r="AU140" s="108" t="s">
        <v>96</v>
      </c>
      <c r="AV140" s="6" t="s">
        <v>53</v>
      </c>
      <c r="AW140" s="6" t="s">
        <v>3</v>
      </c>
      <c r="AX140" s="6" t="s">
        <v>46</v>
      </c>
      <c r="AY140" s="108" t="s">
        <v>90</v>
      </c>
    </row>
    <row r="141" spans="2:65" s="5" customFormat="1" ht="22.35" customHeight="1" x14ac:dyDescent="0.35">
      <c r="B141" s="80"/>
      <c r="C141" s="81"/>
      <c r="D141" s="91" t="s">
        <v>67</v>
      </c>
      <c r="E141" s="91"/>
      <c r="F141" s="130"/>
      <c r="G141" s="130"/>
      <c r="H141" s="130"/>
      <c r="I141" s="130"/>
      <c r="J141" s="91"/>
      <c r="K141" s="91"/>
      <c r="L141" s="91"/>
      <c r="M141" s="141">
        <f>BK141</f>
        <v>0</v>
      </c>
      <c r="N141" s="142"/>
      <c r="O141" s="142"/>
      <c r="P141" s="142"/>
      <c r="Q141" s="142"/>
      <c r="R141" s="83"/>
      <c r="T141" s="84"/>
      <c r="U141" s="81"/>
      <c r="V141" s="81"/>
      <c r="W141" s="85">
        <f>SUM(W142:W147)</f>
        <v>0</v>
      </c>
      <c r="X141" s="85">
        <f>SUM(X142:X147)</f>
        <v>0</v>
      </c>
      <c r="Y141" s="81"/>
      <c r="Z141" s="86">
        <f>SUM(Z142:Z147)</f>
        <v>37.741363</v>
      </c>
      <c r="AA141" s="81"/>
      <c r="AB141" s="86">
        <f>SUM(AB142:AB147)</f>
        <v>0</v>
      </c>
      <c r="AC141" s="81"/>
      <c r="AD141" s="87">
        <f>SUM(AD142:AD147)</f>
        <v>0</v>
      </c>
      <c r="AR141" s="88" t="s">
        <v>46</v>
      </c>
      <c r="AT141" s="89" t="s">
        <v>44</v>
      </c>
      <c r="AU141" s="89" t="s">
        <v>53</v>
      </c>
      <c r="AY141" s="88" t="s">
        <v>90</v>
      </c>
      <c r="BK141" s="90">
        <f>SUM(BK142:BK147)</f>
        <v>0</v>
      </c>
    </row>
    <row r="142" spans="2:65" s="1" customFormat="1" ht="31.5" customHeight="1" x14ac:dyDescent="0.3">
      <c r="B142" s="70"/>
      <c r="C142" s="92" t="s">
        <v>116</v>
      </c>
      <c r="D142" s="92" t="s">
        <v>91</v>
      </c>
      <c r="E142" s="93" t="s">
        <v>117</v>
      </c>
      <c r="F142" s="153" t="s">
        <v>320</v>
      </c>
      <c r="G142" s="135"/>
      <c r="H142" s="135"/>
      <c r="I142" s="135"/>
      <c r="J142" s="94" t="s">
        <v>100</v>
      </c>
      <c r="K142" s="95">
        <v>68.495000000000005</v>
      </c>
      <c r="L142" s="96">
        <v>0</v>
      </c>
      <c r="M142" s="136"/>
      <c r="N142" s="136"/>
      <c r="O142" s="136"/>
      <c r="P142" s="136">
        <f>ROUND(V142*K142,2)</f>
        <v>0</v>
      </c>
      <c r="Q142" s="136"/>
      <c r="R142" s="71"/>
      <c r="T142" s="97" t="s">
        <v>1</v>
      </c>
      <c r="U142" s="28" t="s">
        <v>28</v>
      </c>
      <c r="V142" s="57">
        <f>L142+M142</f>
        <v>0</v>
      </c>
      <c r="W142" s="57">
        <f>ROUND(L142*K142,2)</f>
        <v>0</v>
      </c>
      <c r="X142" s="57">
        <f>ROUND(M142*K142,2)</f>
        <v>0</v>
      </c>
      <c r="Y142" s="98">
        <v>0.34499999999999997</v>
      </c>
      <c r="Z142" s="98">
        <f>Y142*K142</f>
        <v>23.630775</v>
      </c>
      <c r="AA142" s="98">
        <v>0</v>
      </c>
      <c r="AB142" s="98">
        <f>AA142*K142</f>
        <v>0</v>
      </c>
      <c r="AC142" s="98">
        <v>0</v>
      </c>
      <c r="AD142" s="99">
        <f>AC142*K142</f>
        <v>0</v>
      </c>
      <c r="AR142" s="12" t="s">
        <v>94</v>
      </c>
      <c r="AT142" s="12" t="s">
        <v>91</v>
      </c>
      <c r="AU142" s="12" t="s">
        <v>96</v>
      </c>
      <c r="AY142" s="12" t="s">
        <v>90</v>
      </c>
      <c r="BE142" s="100">
        <f>IF(U142="základní",P142,0)</f>
        <v>0</v>
      </c>
      <c r="BF142" s="100">
        <f>IF(U142="snížená",P142,0)</f>
        <v>0</v>
      </c>
      <c r="BG142" s="100">
        <f>IF(U142="zákl. přenesená",P142,0)</f>
        <v>0</v>
      </c>
      <c r="BH142" s="100">
        <f>IF(U142="sníž. přenesená",P142,0)</f>
        <v>0</v>
      </c>
      <c r="BI142" s="100">
        <f>IF(U142="nulová",P142,0)</f>
        <v>0</v>
      </c>
      <c r="BJ142" s="12" t="s">
        <v>46</v>
      </c>
      <c r="BK142" s="100">
        <f>ROUND(V142*K142,2)</f>
        <v>0</v>
      </c>
      <c r="BL142" s="12" t="s">
        <v>94</v>
      </c>
      <c r="BM142" s="12" t="s">
        <v>203</v>
      </c>
    </row>
    <row r="143" spans="2:65" s="6" customFormat="1" ht="22.5" customHeight="1" x14ac:dyDescent="0.3">
      <c r="B143" s="101"/>
      <c r="C143" s="102"/>
      <c r="D143" s="102"/>
      <c r="E143" s="103" t="s">
        <v>1</v>
      </c>
      <c r="F143" s="151" t="s">
        <v>204</v>
      </c>
      <c r="G143" s="152"/>
      <c r="H143" s="152"/>
      <c r="I143" s="152"/>
      <c r="J143" s="102"/>
      <c r="K143" s="104">
        <v>68.495000000000005</v>
      </c>
      <c r="L143" s="102"/>
      <c r="M143" s="102"/>
      <c r="N143" s="102"/>
      <c r="O143" s="102"/>
      <c r="P143" s="102"/>
      <c r="Q143" s="102"/>
      <c r="R143" s="105"/>
      <c r="T143" s="106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7"/>
      <c r="AT143" s="108" t="s">
        <v>101</v>
      </c>
      <c r="AU143" s="108" t="s">
        <v>96</v>
      </c>
      <c r="AV143" s="6" t="s">
        <v>53</v>
      </c>
      <c r="AW143" s="6" t="s">
        <v>3</v>
      </c>
      <c r="AX143" s="6" t="s">
        <v>46</v>
      </c>
      <c r="AY143" s="108" t="s">
        <v>90</v>
      </c>
    </row>
    <row r="144" spans="2:65" s="1" customFormat="1" ht="31.5" customHeight="1" x14ac:dyDescent="0.3">
      <c r="B144" s="70"/>
      <c r="C144" s="92" t="s">
        <v>118</v>
      </c>
      <c r="D144" s="92" t="s">
        <v>91</v>
      </c>
      <c r="E144" s="93" t="s">
        <v>119</v>
      </c>
      <c r="F144" s="135" t="s">
        <v>120</v>
      </c>
      <c r="G144" s="135"/>
      <c r="H144" s="135"/>
      <c r="I144" s="135"/>
      <c r="J144" s="94" t="s">
        <v>100</v>
      </c>
      <c r="K144" s="95">
        <v>136.99600000000001</v>
      </c>
      <c r="L144" s="96">
        <v>0</v>
      </c>
      <c r="M144" s="136"/>
      <c r="N144" s="136"/>
      <c r="O144" s="136"/>
      <c r="P144" s="136">
        <f>ROUND(V144*K144,2)</f>
        <v>0</v>
      </c>
      <c r="Q144" s="136"/>
      <c r="R144" s="71"/>
      <c r="T144" s="97" t="s">
        <v>1</v>
      </c>
      <c r="U144" s="28" t="s">
        <v>28</v>
      </c>
      <c r="V144" s="57">
        <f>L144+M144</f>
        <v>0</v>
      </c>
      <c r="W144" s="57">
        <f>ROUND(L144*K144,2)</f>
        <v>0</v>
      </c>
      <c r="X144" s="57">
        <f>ROUND(M144*K144,2)</f>
        <v>0</v>
      </c>
      <c r="Y144" s="98">
        <v>8.3000000000000004E-2</v>
      </c>
      <c r="Z144" s="98">
        <f>Y144*K144</f>
        <v>11.370668000000002</v>
      </c>
      <c r="AA144" s="98">
        <v>0</v>
      </c>
      <c r="AB144" s="98">
        <f>AA144*K144</f>
        <v>0</v>
      </c>
      <c r="AC144" s="98">
        <v>0</v>
      </c>
      <c r="AD144" s="99">
        <f>AC144*K144</f>
        <v>0</v>
      </c>
      <c r="AR144" s="12" t="s">
        <v>94</v>
      </c>
      <c r="AT144" s="12" t="s">
        <v>91</v>
      </c>
      <c r="AU144" s="12" t="s">
        <v>96</v>
      </c>
      <c r="AY144" s="12" t="s">
        <v>90</v>
      </c>
      <c r="BE144" s="100">
        <f>IF(U144="základní",P144,0)</f>
        <v>0</v>
      </c>
      <c r="BF144" s="100">
        <f>IF(U144="snížená",P144,0)</f>
        <v>0</v>
      </c>
      <c r="BG144" s="100">
        <f>IF(U144="zákl. přenesená",P144,0)</f>
        <v>0</v>
      </c>
      <c r="BH144" s="100">
        <f>IF(U144="sníž. přenesená",P144,0)</f>
        <v>0</v>
      </c>
      <c r="BI144" s="100">
        <f>IF(U144="nulová",P144,0)</f>
        <v>0</v>
      </c>
      <c r="BJ144" s="12" t="s">
        <v>46</v>
      </c>
      <c r="BK144" s="100">
        <f>ROUND(V144*K144,2)</f>
        <v>0</v>
      </c>
      <c r="BL144" s="12" t="s">
        <v>94</v>
      </c>
      <c r="BM144" s="12" t="s">
        <v>205</v>
      </c>
    </row>
    <row r="145" spans="2:65" s="6" customFormat="1" ht="31.5" customHeight="1" x14ac:dyDescent="0.3">
      <c r="B145" s="101"/>
      <c r="C145" s="102"/>
      <c r="D145" s="102"/>
      <c r="E145" s="103" t="s">
        <v>1</v>
      </c>
      <c r="F145" s="151" t="s">
        <v>206</v>
      </c>
      <c r="G145" s="152"/>
      <c r="H145" s="152"/>
      <c r="I145" s="152"/>
      <c r="J145" s="102"/>
      <c r="K145" s="104">
        <v>136.99600000000001</v>
      </c>
      <c r="L145" s="102"/>
      <c r="M145" s="102"/>
      <c r="N145" s="102"/>
      <c r="O145" s="102"/>
      <c r="P145" s="102"/>
      <c r="Q145" s="102"/>
      <c r="R145" s="105"/>
      <c r="T145" s="106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7"/>
      <c r="AT145" s="108" t="s">
        <v>101</v>
      </c>
      <c r="AU145" s="108" t="s">
        <v>96</v>
      </c>
      <c r="AV145" s="6" t="s">
        <v>53</v>
      </c>
      <c r="AW145" s="6" t="s">
        <v>3</v>
      </c>
      <c r="AX145" s="6" t="s">
        <v>46</v>
      </c>
      <c r="AY145" s="108" t="s">
        <v>90</v>
      </c>
    </row>
    <row r="146" spans="2:65" s="1" customFormat="1" ht="44.25" customHeight="1" x14ac:dyDescent="0.3">
      <c r="B146" s="70"/>
      <c r="C146" s="92" t="s">
        <v>7</v>
      </c>
      <c r="D146" s="92" t="s">
        <v>91</v>
      </c>
      <c r="E146" s="93" t="s">
        <v>121</v>
      </c>
      <c r="F146" s="135" t="s">
        <v>122</v>
      </c>
      <c r="G146" s="135"/>
      <c r="H146" s="135"/>
      <c r="I146" s="135"/>
      <c r="J146" s="94" t="s">
        <v>100</v>
      </c>
      <c r="K146" s="95">
        <v>684.98</v>
      </c>
      <c r="L146" s="96">
        <v>0</v>
      </c>
      <c r="M146" s="136"/>
      <c r="N146" s="136"/>
      <c r="O146" s="136"/>
      <c r="P146" s="136">
        <f>ROUND(V146*K146,2)</f>
        <v>0</v>
      </c>
      <c r="Q146" s="136"/>
      <c r="R146" s="71"/>
      <c r="T146" s="97" t="s">
        <v>1</v>
      </c>
      <c r="U146" s="28" t="s">
        <v>28</v>
      </c>
      <c r="V146" s="57">
        <f>L146+M146</f>
        <v>0</v>
      </c>
      <c r="W146" s="57">
        <f>ROUND(L146*K146,2)</f>
        <v>0</v>
      </c>
      <c r="X146" s="57">
        <f>ROUND(M146*K146,2)</f>
        <v>0</v>
      </c>
      <c r="Y146" s="98">
        <v>4.0000000000000001E-3</v>
      </c>
      <c r="Z146" s="98">
        <f>Y146*K146</f>
        <v>2.7399200000000001</v>
      </c>
      <c r="AA146" s="98">
        <v>0</v>
      </c>
      <c r="AB146" s="98">
        <f>AA146*K146</f>
        <v>0</v>
      </c>
      <c r="AC146" s="98">
        <v>0</v>
      </c>
      <c r="AD146" s="99">
        <f>AC146*K146</f>
        <v>0</v>
      </c>
      <c r="AR146" s="12" t="s">
        <v>94</v>
      </c>
      <c r="AT146" s="12" t="s">
        <v>91</v>
      </c>
      <c r="AU146" s="12" t="s">
        <v>96</v>
      </c>
      <c r="AY146" s="12" t="s">
        <v>90</v>
      </c>
      <c r="BE146" s="100">
        <f>IF(U146="základní",P146,0)</f>
        <v>0</v>
      </c>
      <c r="BF146" s="100">
        <f>IF(U146="snížená",P146,0)</f>
        <v>0</v>
      </c>
      <c r="BG146" s="100">
        <f>IF(U146="zákl. přenesená",P146,0)</f>
        <v>0</v>
      </c>
      <c r="BH146" s="100">
        <f>IF(U146="sníž. přenesená",P146,0)</f>
        <v>0</v>
      </c>
      <c r="BI146" s="100">
        <f>IF(U146="nulová",P146,0)</f>
        <v>0</v>
      </c>
      <c r="BJ146" s="12" t="s">
        <v>46</v>
      </c>
      <c r="BK146" s="100">
        <f>ROUND(V146*K146,2)</f>
        <v>0</v>
      </c>
      <c r="BL146" s="12" t="s">
        <v>94</v>
      </c>
      <c r="BM146" s="12" t="s">
        <v>207</v>
      </c>
    </row>
    <row r="147" spans="2:65" s="6" customFormat="1" ht="31.5" customHeight="1" x14ac:dyDescent="0.3">
      <c r="B147" s="101"/>
      <c r="C147" s="102"/>
      <c r="D147" s="102"/>
      <c r="E147" s="103" t="s">
        <v>1</v>
      </c>
      <c r="F147" s="151" t="s">
        <v>208</v>
      </c>
      <c r="G147" s="152"/>
      <c r="H147" s="152"/>
      <c r="I147" s="152"/>
      <c r="J147" s="102"/>
      <c r="K147" s="104">
        <v>684.98</v>
      </c>
      <c r="L147" s="102"/>
      <c r="M147" s="102"/>
      <c r="N147" s="102"/>
      <c r="O147" s="102"/>
      <c r="P147" s="102"/>
      <c r="Q147" s="102"/>
      <c r="R147" s="105"/>
      <c r="T147" s="106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7"/>
      <c r="AT147" s="108" t="s">
        <v>101</v>
      </c>
      <c r="AU147" s="108" t="s">
        <v>96</v>
      </c>
      <c r="AV147" s="6" t="s">
        <v>53</v>
      </c>
      <c r="AW147" s="6" t="s">
        <v>3</v>
      </c>
      <c r="AX147" s="6" t="s">
        <v>46</v>
      </c>
      <c r="AY147" s="108" t="s">
        <v>90</v>
      </c>
    </row>
    <row r="148" spans="2:65" s="5" customFormat="1" ht="22.35" customHeight="1" x14ac:dyDescent="0.35">
      <c r="B148" s="80"/>
      <c r="C148" s="81"/>
      <c r="D148" s="91" t="s">
        <v>68</v>
      </c>
      <c r="E148" s="91"/>
      <c r="F148" s="130"/>
      <c r="G148" s="130"/>
      <c r="H148" s="130"/>
      <c r="I148" s="130"/>
      <c r="J148" s="91"/>
      <c r="K148" s="91"/>
      <c r="L148" s="91"/>
      <c r="M148" s="141">
        <f>BK148</f>
        <v>0</v>
      </c>
      <c r="N148" s="142"/>
      <c r="O148" s="142"/>
      <c r="P148" s="142"/>
      <c r="Q148" s="142"/>
      <c r="R148" s="83"/>
      <c r="T148" s="84"/>
      <c r="U148" s="81"/>
      <c r="V148" s="81"/>
      <c r="W148" s="85">
        <f>SUM(W149:W162)</f>
        <v>0</v>
      </c>
      <c r="X148" s="85">
        <f>SUM(X149:X162)</f>
        <v>0</v>
      </c>
      <c r="Y148" s="81"/>
      <c r="Z148" s="86">
        <f>SUM(Z149:Z162)</f>
        <v>69.022363999999996</v>
      </c>
      <c r="AA148" s="81"/>
      <c r="AB148" s="86">
        <f>SUM(AB149:AB162)</f>
        <v>0</v>
      </c>
      <c r="AC148" s="81"/>
      <c r="AD148" s="87">
        <f>SUM(AD149:AD162)</f>
        <v>0</v>
      </c>
      <c r="AR148" s="88" t="s">
        <v>46</v>
      </c>
      <c r="AT148" s="89" t="s">
        <v>44</v>
      </c>
      <c r="AU148" s="89" t="s">
        <v>53</v>
      </c>
      <c r="AY148" s="88" t="s">
        <v>90</v>
      </c>
      <c r="BK148" s="90">
        <f>SUM(BK149:BK162)</f>
        <v>0</v>
      </c>
    </row>
    <row r="149" spans="2:65" s="1" customFormat="1" ht="22.5" customHeight="1" x14ac:dyDescent="0.3">
      <c r="B149" s="70"/>
      <c r="C149" s="92" t="s">
        <v>123</v>
      </c>
      <c r="D149" s="92" t="s">
        <v>91</v>
      </c>
      <c r="E149" s="93" t="s">
        <v>128</v>
      </c>
      <c r="F149" s="135" t="s">
        <v>129</v>
      </c>
      <c r="G149" s="135"/>
      <c r="H149" s="135"/>
      <c r="I149" s="135"/>
      <c r="J149" s="94" t="s">
        <v>100</v>
      </c>
      <c r="K149" s="95">
        <v>133.99600000000001</v>
      </c>
      <c r="L149" s="96">
        <v>0</v>
      </c>
      <c r="M149" s="136"/>
      <c r="N149" s="136"/>
      <c r="O149" s="136"/>
      <c r="P149" s="136">
        <f>ROUND(V149*K149,2)</f>
        <v>0</v>
      </c>
      <c r="Q149" s="136"/>
      <c r="R149" s="71"/>
      <c r="T149" s="97" t="s">
        <v>1</v>
      </c>
      <c r="U149" s="28" t="s">
        <v>28</v>
      </c>
      <c r="V149" s="57">
        <f>L149+M149</f>
        <v>0</v>
      </c>
      <c r="W149" s="57">
        <f>ROUND(L149*K149,2)</f>
        <v>0</v>
      </c>
      <c r="X149" s="57">
        <f>ROUND(M149*K149,2)</f>
        <v>0</v>
      </c>
      <c r="Y149" s="98">
        <v>0</v>
      </c>
      <c r="Z149" s="98">
        <f>Y149*K149</f>
        <v>0</v>
      </c>
      <c r="AA149" s="98">
        <v>0</v>
      </c>
      <c r="AB149" s="98">
        <f>AA149*K149</f>
        <v>0</v>
      </c>
      <c r="AC149" s="98">
        <v>0</v>
      </c>
      <c r="AD149" s="99">
        <f>AC149*K149</f>
        <v>0</v>
      </c>
      <c r="AR149" s="12" t="s">
        <v>94</v>
      </c>
      <c r="AT149" s="12" t="s">
        <v>91</v>
      </c>
      <c r="AU149" s="12" t="s">
        <v>96</v>
      </c>
      <c r="AY149" s="12" t="s">
        <v>90</v>
      </c>
      <c r="BE149" s="100">
        <f>IF(U149="základní",P149,0)</f>
        <v>0</v>
      </c>
      <c r="BF149" s="100">
        <f>IF(U149="snížená",P149,0)</f>
        <v>0</v>
      </c>
      <c r="BG149" s="100">
        <f>IF(U149="zákl. přenesená",P149,0)</f>
        <v>0</v>
      </c>
      <c r="BH149" s="100">
        <f>IF(U149="sníž. přenesená",P149,0)</f>
        <v>0</v>
      </c>
      <c r="BI149" s="100">
        <f>IF(U149="nulová",P149,0)</f>
        <v>0</v>
      </c>
      <c r="BJ149" s="12" t="s">
        <v>46</v>
      </c>
      <c r="BK149" s="100">
        <f>ROUND(V149*K149,2)</f>
        <v>0</v>
      </c>
      <c r="BL149" s="12" t="s">
        <v>94</v>
      </c>
      <c r="BM149" s="12" t="s">
        <v>209</v>
      </c>
    </row>
    <row r="150" spans="2:65" s="6" customFormat="1" ht="22.5" customHeight="1" x14ac:dyDescent="0.3">
      <c r="B150" s="101"/>
      <c r="C150" s="102"/>
      <c r="D150" s="102"/>
      <c r="E150" s="103" t="s">
        <v>1</v>
      </c>
      <c r="F150" s="155" t="s">
        <v>210</v>
      </c>
      <c r="G150" s="156"/>
      <c r="H150" s="156"/>
      <c r="I150" s="156"/>
      <c r="J150" s="102"/>
      <c r="K150" s="104">
        <v>133.99600000000001</v>
      </c>
      <c r="L150" s="102"/>
      <c r="M150" s="102"/>
      <c r="N150" s="102"/>
      <c r="O150" s="102"/>
      <c r="P150" s="102"/>
      <c r="Q150" s="102"/>
      <c r="R150" s="105"/>
      <c r="T150" s="106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7"/>
      <c r="AT150" s="108" t="s">
        <v>101</v>
      </c>
      <c r="AU150" s="108" t="s">
        <v>96</v>
      </c>
      <c r="AV150" s="6" t="s">
        <v>53</v>
      </c>
      <c r="AW150" s="6" t="s">
        <v>3</v>
      </c>
      <c r="AX150" s="6" t="s">
        <v>46</v>
      </c>
      <c r="AY150" s="108" t="s">
        <v>90</v>
      </c>
    </row>
    <row r="151" spans="2:65" s="1" customFormat="1" ht="31.5" customHeight="1" x14ac:dyDescent="0.3">
      <c r="B151" s="70"/>
      <c r="C151" s="92" t="s">
        <v>127</v>
      </c>
      <c r="D151" s="92" t="s">
        <v>91</v>
      </c>
      <c r="E151" s="93" t="s">
        <v>124</v>
      </c>
      <c r="F151" s="135" t="s">
        <v>125</v>
      </c>
      <c r="G151" s="135"/>
      <c r="H151" s="135"/>
      <c r="I151" s="135"/>
      <c r="J151" s="94" t="s">
        <v>126</v>
      </c>
      <c r="K151" s="95">
        <v>241.19300000000001</v>
      </c>
      <c r="L151" s="96"/>
      <c r="M151" s="136">
        <v>0</v>
      </c>
      <c r="N151" s="136"/>
      <c r="O151" s="136"/>
      <c r="P151" s="136">
        <f>ROUND(V151*K151,2)</f>
        <v>0</v>
      </c>
      <c r="Q151" s="136"/>
      <c r="R151" s="71"/>
      <c r="T151" s="97" t="s">
        <v>1</v>
      </c>
      <c r="U151" s="28" t="s">
        <v>28</v>
      </c>
      <c r="V151" s="57">
        <f>L151+M151</f>
        <v>0</v>
      </c>
      <c r="W151" s="57">
        <f>ROUND(L151*K151,2)</f>
        <v>0</v>
      </c>
      <c r="X151" s="57">
        <f>ROUND(M151*K151,2)</f>
        <v>0</v>
      </c>
      <c r="Y151" s="98">
        <v>0</v>
      </c>
      <c r="Z151" s="98">
        <f>Y151*K151</f>
        <v>0</v>
      </c>
      <c r="AA151" s="98">
        <v>0</v>
      </c>
      <c r="AB151" s="98">
        <f>AA151*K151</f>
        <v>0</v>
      </c>
      <c r="AC151" s="98">
        <v>0</v>
      </c>
      <c r="AD151" s="99">
        <f>AC151*K151</f>
        <v>0</v>
      </c>
      <c r="AR151" s="12" t="s">
        <v>94</v>
      </c>
      <c r="AT151" s="12" t="s">
        <v>91</v>
      </c>
      <c r="AU151" s="12" t="s">
        <v>96</v>
      </c>
      <c r="AY151" s="12" t="s">
        <v>90</v>
      </c>
      <c r="BE151" s="100">
        <f>IF(U151="základní",P151,0)</f>
        <v>0</v>
      </c>
      <c r="BF151" s="100">
        <f>IF(U151="snížená",P151,0)</f>
        <v>0</v>
      </c>
      <c r="BG151" s="100">
        <f>IF(U151="zákl. přenesená",P151,0)</f>
        <v>0</v>
      </c>
      <c r="BH151" s="100">
        <f>IF(U151="sníž. přenesená",P151,0)</f>
        <v>0</v>
      </c>
      <c r="BI151" s="100">
        <f>IF(U151="nulová",P151,0)</f>
        <v>0</v>
      </c>
      <c r="BJ151" s="12" t="s">
        <v>46</v>
      </c>
      <c r="BK151" s="100">
        <f>ROUND(V151*K151,2)</f>
        <v>0</v>
      </c>
      <c r="BL151" s="12" t="s">
        <v>94</v>
      </c>
      <c r="BM151" s="12" t="s">
        <v>211</v>
      </c>
    </row>
    <row r="152" spans="2:65" s="6" customFormat="1" ht="22.5" customHeight="1" x14ac:dyDescent="0.3">
      <c r="B152" s="101"/>
      <c r="C152" s="102"/>
      <c r="D152" s="102"/>
      <c r="E152" s="103" t="s">
        <v>1</v>
      </c>
      <c r="F152" s="151" t="s">
        <v>212</v>
      </c>
      <c r="G152" s="152"/>
      <c r="H152" s="152"/>
      <c r="I152" s="152"/>
      <c r="J152" s="102"/>
      <c r="K152" s="104">
        <v>241.19300000000001</v>
      </c>
      <c r="L152" s="102"/>
      <c r="M152" s="102"/>
      <c r="N152" s="102"/>
      <c r="O152" s="102"/>
      <c r="P152" s="102"/>
      <c r="Q152" s="102"/>
      <c r="R152" s="105"/>
      <c r="T152" s="106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7"/>
      <c r="AT152" s="108" t="s">
        <v>101</v>
      </c>
      <c r="AU152" s="108" t="s">
        <v>96</v>
      </c>
      <c r="AV152" s="6" t="s">
        <v>53</v>
      </c>
      <c r="AW152" s="6" t="s">
        <v>3</v>
      </c>
      <c r="AX152" s="6" t="s">
        <v>46</v>
      </c>
      <c r="AY152" s="108" t="s">
        <v>90</v>
      </c>
    </row>
    <row r="153" spans="2:65" s="1" customFormat="1" ht="31.5" customHeight="1" x14ac:dyDescent="0.3">
      <c r="B153" s="70"/>
      <c r="C153" s="92" t="s">
        <v>130</v>
      </c>
      <c r="D153" s="92" t="s">
        <v>91</v>
      </c>
      <c r="E153" s="93" t="s">
        <v>131</v>
      </c>
      <c r="F153" s="135" t="s">
        <v>132</v>
      </c>
      <c r="G153" s="135"/>
      <c r="H153" s="135"/>
      <c r="I153" s="135"/>
      <c r="J153" s="94" t="s">
        <v>100</v>
      </c>
      <c r="K153" s="95">
        <v>89.756</v>
      </c>
      <c r="L153" s="96">
        <v>0</v>
      </c>
      <c r="M153" s="136"/>
      <c r="N153" s="136"/>
      <c r="O153" s="136"/>
      <c r="P153" s="136">
        <f>ROUND(V153*K153,2)</f>
        <v>0</v>
      </c>
      <c r="Q153" s="136"/>
      <c r="R153" s="71"/>
      <c r="T153" s="97" t="s">
        <v>1</v>
      </c>
      <c r="U153" s="28" t="s">
        <v>28</v>
      </c>
      <c r="V153" s="57">
        <f>L153+M153</f>
        <v>0</v>
      </c>
      <c r="W153" s="57">
        <f>ROUND(L153*K153,2)</f>
        <v>0</v>
      </c>
      <c r="X153" s="57">
        <f>ROUND(M153*K153,2)</f>
        <v>0</v>
      </c>
      <c r="Y153" s="98">
        <v>0.29899999999999999</v>
      </c>
      <c r="Z153" s="98">
        <f>Y153*K153</f>
        <v>26.837043999999999</v>
      </c>
      <c r="AA153" s="98">
        <v>0</v>
      </c>
      <c r="AB153" s="98">
        <f>AA153*K153</f>
        <v>0</v>
      </c>
      <c r="AC153" s="98">
        <v>0</v>
      </c>
      <c r="AD153" s="99">
        <f>AC153*K153</f>
        <v>0</v>
      </c>
      <c r="AR153" s="12" t="s">
        <v>94</v>
      </c>
      <c r="AT153" s="12" t="s">
        <v>91</v>
      </c>
      <c r="AU153" s="12" t="s">
        <v>96</v>
      </c>
      <c r="AY153" s="12" t="s">
        <v>90</v>
      </c>
      <c r="BE153" s="100">
        <f>IF(U153="základní",P153,0)</f>
        <v>0</v>
      </c>
      <c r="BF153" s="100">
        <f>IF(U153="snížená",P153,0)</f>
        <v>0</v>
      </c>
      <c r="BG153" s="100">
        <f>IF(U153="zákl. přenesená",P153,0)</f>
        <v>0</v>
      </c>
      <c r="BH153" s="100">
        <f>IF(U153="sníž. přenesená",P153,0)</f>
        <v>0</v>
      </c>
      <c r="BI153" s="100">
        <f>IF(U153="nulová",P153,0)</f>
        <v>0</v>
      </c>
      <c r="BJ153" s="12" t="s">
        <v>46</v>
      </c>
      <c r="BK153" s="100">
        <f>ROUND(V153*K153,2)</f>
        <v>0</v>
      </c>
      <c r="BL153" s="12" t="s">
        <v>94</v>
      </c>
      <c r="BM153" s="12" t="s">
        <v>213</v>
      </c>
    </row>
    <row r="154" spans="2:65" s="6" customFormat="1" ht="22.5" customHeight="1" x14ac:dyDescent="0.3">
      <c r="B154" s="101"/>
      <c r="C154" s="102"/>
      <c r="D154" s="102"/>
      <c r="E154" s="103" t="s">
        <v>1</v>
      </c>
      <c r="F154" s="151" t="s">
        <v>214</v>
      </c>
      <c r="G154" s="152"/>
      <c r="H154" s="152"/>
      <c r="I154" s="152"/>
      <c r="J154" s="102"/>
      <c r="K154" s="104">
        <v>89.756</v>
      </c>
      <c r="L154" s="102"/>
      <c r="M154" s="102"/>
      <c r="N154" s="102"/>
      <c r="O154" s="102"/>
      <c r="P154" s="102"/>
      <c r="Q154" s="102"/>
      <c r="R154" s="105"/>
      <c r="T154" s="106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7"/>
      <c r="AT154" s="108" t="s">
        <v>101</v>
      </c>
      <c r="AU154" s="108" t="s">
        <v>96</v>
      </c>
      <c r="AV154" s="6" t="s">
        <v>53</v>
      </c>
      <c r="AW154" s="6" t="s">
        <v>3</v>
      </c>
      <c r="AX154" s="6" t="s">
        <v>46</v>
      </c>
      <c r="AY154" s="108" t="s">
        <v>90</v>
      </c>
    </row>
    <row r="155" spans="2:65" s="1" customFormat="1" ht="22.5" customHeight="1" x14ac:dyDescent="0.3">
      <c r="B155" s="70"/>
      <c r="C155" s="109" t="s">
        <v>133</v>
      </c>
      <c r="D155" s="109" t="s">
        <v>134</v>
      </c>
      <c r="E155" s="110" t="s">
        <v>135</v>
      </c>
      <c r="F155" s="147" t="s">
        <v>321</v>
      </c>
      <c r="G155" s="147"/>
      <c r="H155" s="147"/>
      <c r="I155" s="147"/>
      <c r="J155" s="111" t="s">
        <v>126</v>
      </c>
      <c r="K155" s="112">
        <v>161.56100000000001</v>
      </c>
      <c r="L155" s="113"/>
      <c r="M155" s="149">
        <v>0</v>
      </c>
      <c r="N155" s="149"/>
      <c r="O155" s="150"/>
      <c r="P155" s="136">
        <f>ROUND(V155*K155,2)</f>
        <v>0</v>
      </c>
      <c r="Q155" s="136"/>
      <c r="R155" s="71"/>
      <c r="T155" s="97" t="s">
        <v>1</v>
      </c>
      <c r="U155" s="28" t="s">
        <v>28</v>
      </c>
      <c r="V155" s="57">
        <f>L155+M155</f>
        <v>0</v>
      </c>
      <c r="W155" s="57">
        <f>ROUND(L155*K155,2)</f>
        <v>0</v>
      </c>
      <c r="X155" s="57">
        <f>ROUND(M155*K155,2)</f>
        <v>0</v>
      </c>
      <c r="Y155" s="98">
        <v>0</v>
      </c>
      <c r="Z155" s="98">
        <f>Y155*K155</f>
        <v>0</v>
      </c>
      <c r="AA155" s="98">
        <v>0</v>
      </c>
      <c r="AB155" s="98">
        <f>AA155*K155</f>
        <v>0</v>
      </c>
      <c r="AC155" s="98">
        <v>0</v>
      </c>
      <c r="AD155" s="99">
        <f>AC155*K155</f>
        <v>0</v>
      </c>
      <c r="AR155" s="12" t="s">
        <v>106</v>
      </c>
      <c r="AT155" s="12" t="s">
        <v>134</v>
      </c>
      <c r="AU155" s="12" t="s">
        <v>96</v>
      </c>
      <c r="AY155" s="12" t="s">
        <v>90</v>
      </c>
      <c r="BE155" s="100">
        <f>IF(U155="základní",P155,0)</f>
        <v>0</v>
      </c>
      <c r="BF155" s="100">
        <f>IF(U155="snížená",P155,0)</f>
        <v>0</v>
      </c>
      <c r="BG155" s="100">
        <f>IF(U155="zákl. přenesená",P155,0)</f>
        <v>0</v>
      </c>
      <c r="BH155" s="100">
        <f>IF(U155="sníž. přenesená",P155,0)</f>
        <v>0</v>
      </c>
      <c r="BI155" s="100">
        <f>IF(U155="nulová",P155,0)</f>
        <v>0</v>
      </c>
      <c r="BJ155" s="12" t="s">
        <v>46</v>
      </c>
      <c r="BK155" s="100">
        <f>ROUND(V155*K155,2)</f>
        <v>0</v>
      </c>
      <c r="BL155" s="12" t="s">
        <v>94</v>
      </c>
      <c r="BM155" s="12" t="s">
        <v>215</v>
      </c>
    </row>
    <row r="156" spans="2:65" s="6" customFormat="1" ht="31.5" customHeight="1" x14ac:dyDescent="0.3">
      <c r="B156" s="101"/>
      <c r="C156" s="102"/>
      <c r="D156" s="102"/>
      <c r="E156" s="103" t="s">
        <v>1</v>
      </c>
      <c r="F156" s="151" t="s">
        <v>216</v>
      </c>
      <c r="G156" s="152"/>
      <c r="H156" s="152"/>
      <c r="I156" s="152"/>
      <c r="J156" s="102"/>
      <c r="K156" s="104">
        <v>161.56100000000001</v>
      </c>
      <c r="L156" s="102"/>
      <c r="M156" s="102"/>
      <c r="N156" s="102"/>
      <c r="O156" s="102"/>
      <c r="P156" s="102"/>
      <c r="Q156" s="102"/>
      <c r="R156" s="105"/>
      <c r="T156" s="106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7"/>
      <c r="AT156" s="108" t="s">
        <v>101</v>
      </c>
      <c r="AU156" s="108" t="s">
        <v>96</v>
      </c>
      <c r="AV156" s="6" t="s">
        <v>53</v>
      </c>
      <c r="AW156" s="6" t="s">
        <v>3</v>
      </c>
      <c r="AX156" s="6" t="s">
        <v>46</v>
      </c>
      <c r="AY156" s="108" t="s">
        <v>90</v>
      </c>
    </row>
    <row r="157" spans="2:65" s="1" customFormat="1" ht="22.5" customHeight="1" x14ac:dyDescent="0.3">
      <c r="B157" s="70"/>
      <c r="C157" s="109" t="s">
        <v>136</v>
      </c>
      <c r="D157" s="109" t="s">
        <v>134</v>
      </c>
      <c r="E157" s="110" t="s">
        <v>137</v>
      </c>
      <c r="F157" s="148" t="s">
        <v>138</v>
      </c>
      <c r="G157" s="148"/>
      <c r="H157" s="148"/>
      <c r="I157" s="148"/>
      <c r="J157" s="111" t="s">
        <v>126</v>
      </c>
      <c r="K157" s="112">
        <v>85.031999999999996</v>
      </c>
      <c r="L157" s="113"/>
      <c r="M157" s="149">
        <v>0</v>
      </c>
      <c r="N157" s="149"/>
      <c r="O157" s="150"/>
      <c r="P157" s="136">
        <f>ROUND(V157*K157,2)</f>
        <v>0</v>
      </c>
      <c r="Q157" s="136"/>
      <c r="R157" s="71"/>
      <c r="T157" s="97" t="s">
        <v>1</v>
      </c>
      <c r="U157" s="28" t="s">
        <v>28</v>
      </c>
      <c r="V157" s="57">
        <f>L157+M157</f>
        <v>0</v>
      </c>
      <c r="W157" s="57">
        <f>ROUND(L157*K157,2)</f>
        <v>0</v>
      </c>
      <c r="X157" s="57">
        <f>ROUND(M157*K157,2)</f>
        <v>0</v>
      </c>
      <c r="Y157" s="98">
        <v>0</v>
      </c>
      <c r="Z157" s="98">
        <f>Y157*K157</f>
        <v>0</v>
      </c>
      <c r="AA157" s="98">
        <v>0</v>
      </c>
      <c r="AB157" s="98">
        <f>AA157*K157</f>
        <v>0</v>
      </c>
      <c r="AC157" s="98">
        <v>0</v>
      </c>
      <c r="AD157" s="99">
        <f>AC157*K157</f>
        <v>0</v>
      </c>
      <c r="AR157" s="12" t="s">
        <v>106</v>
      </c>
      <c r="AT157" s="12" t="s">
        <v>134</v>
      </c>
      <c r="AU157" s="12" t="s">
        <v>96</v>
      </c>
      <c r="AY157" s="12" t="s">
        <v>90</v>
      </c>
      <c r="BE157" s="100">
        <f>IF(U157="základní",P157,0)</f>
        <v>0</v>
      </c>
      <c r="BF157" s="100">
        <f>IF(U157="snížená",P157,0)</f>
        <v>0</v>
      </c>
      <c r="BG157" s="100">
        <f>IF(U157="zákl. přenesená",P157,0)</f>
        <v>0</v>
      </c>
      <c r="BH157" s="100">
        <f>IF(U157="sníž. přenesená",P157,0)</f>
        <v>0</v>
      </c>
      <c r="BI157" s="100">
        <f>IF(U157="nulová",P157,0)</f>
        <v>0</v>
      </c>
      <c r="BJ157" s="12" t="s">
        <v>46</v>
      </c>
      <c r="BK157" s="100">
        <f>ROUND(V157*K157,2)</f>
        <v>0</v>
      </c>
      <c r="BL157" s="12" t="s">
        <v>94</v>
      </c>
      <c r="BM157" s="12" t="s">
        <v>217</v>
      </c>
    </row>
    <row r="158" spans="2:65" s="6" customFormat="1" ht="31.5" customHeight="1" x14ac:dyDescent="0.3">
      <c r="B158" s="101"/>
      <c r="C158" s="102"/>
      <c r="D158" s="102"/>
      <c r="E158" s="103" t="s">
        <v>1</v>
      </c>
      <c r="F158" s="151" t="s">
        <v>218</v>
      </c>
      <c r="G158" s="152"/>
      <c r="H158" s="152"/>
      <c r="I158" s="152"/>
      <c r="J158" s="102"/>
      <c r="K158" s="104">
        <v>85.031999999999996</v>
      </c>
      <c r="L158" s="102"/>
      <c r="M158" s="102"/>
      <c r="N158" s="102"/>
      <c r="O158" s="102"/>
      <c r="P158" s="102"/>
      <c r="Q158" s="102"/>
      <c r="R158" s="105"/>
      <c r="T158" s="106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7"/>
      <c r="AT158" s="108" t="s">
        <v>101</v>
      </c>
      <c r="AU158" s="108" t="s">
        <v>96</v>
      </c>
      <c r="AV158" s="6" t="s">
        <v>53</v>
      </c>
      <c r="AW158" s="6" t="s">
        <v>3</v>
      </c>
      <c r="AX158" s="6" t="s">
        <v>46</v>
      </c>
      <c r="AY158" s="108" t="s">
        <v>90</v>
      </c>
    </row>
    <row r="159" spans="2:65" s="1" customFormat="1" ht="31.5" customHeight="1" x14ac:dyDescent="0.3">
      <c r="B159" s="70"/>
      <c r="C159" s="92" t="s">
        <v>6</v>
      </c>
      <c r="D159" s="92" t="s">
        <v>91</v>
      </c>
      <c r="E159" s="93" t="s">
        <v>139</v>
      </c>
      <c r="F159" s="135" t="s">
        <v>140</v>
      </c>
      <c r="G159" s="135"/>
      <c r="H159" s="135"/>
      <c r="I159" s="135"/>
      <c r="J159" s="94" t="s">
        <v>100</v>
      </c>
      <c r="K159" s="95">
        <v>23.62</v>
      </c>
      <c r="L159" s="96">
        <v>0</v>
      </c>
      <c r="M159" s="136"/>
      <c r="N159" s="136"/>
      <c r="O159" s="136"/>
      <c r="P159" s="136">
        <f>ROUND(V159*K159,2)</f>
        <v>0</v>
      </c>
      <c r="Q159" s="136"/>
      <c r="R159" s="71"/>
      <c r="T159" s="97" t="s">
        <v>1</v>
      </c>
      <c r="U159" s="28" t="s">
        <v>28</v>
      </c>
      <c r="V159" s="57">
        <f>L159+M159</f>
        <v>0</v>
      </c>
      <c r="W159" s="57">
        <f>ROUND(L159*K159,2)</f>
        <v>0</v>
      </c>
      <c r="X159" s="57">
        <f>ROUND(M159*K159,2)</f>
        <v>0</v>
      </c>
      <c r="Y159" s="98">
        <v>1.5</v>
      </c>
      <c r="Z159" s="98">
        <f>Y159*K159</f>
        <v>35.43</v>
      </c>
      <c r="AA159" s="98">
        <v>0</v>
      </c>
      <c r="AB159" s="98">
        <f>AA159*K159</f>
        <v>0</v>
      </c>
      <c r="AC159" s="98">
        <v>0</v>
      </c>
      <c r="AD159" s="99">
        <f>AC159*K159</f>
        <v>0</v>
      </c>
      <c r="AR159" s="12" t="s">
        <v>94</v>
      </c>
      <c r="AT159" s="12" t="s">
        <v>91</v>
      </c>
      <c r="AU159" s="12" t="s">
        <v>96</v>
      </c>
      <c r="AY159" s="12" t="s">
        <v>90</v>
      </c>
      <c r="BE159" s="100">
        <f>IF(U159="základní",P159,0)</f>
        <v>0</v>
      </c>
      <c r="BF159" s="100">
        <f>IF(U159="snížená",P159,0)</f>
        <v>0</v>
      </c>
      <c r="BG159" s="100">
        <f>IF(U159="zákl. přenesená",P159,0)</f>
        <v>0</v>
      </c>
      <c r="BH159" s="100">
        <f>IF(U159="sníž. přenesená",P159,0)</f>
        <v>0</v>
      </c>
      <c r="BI159" s="100">
        <f>IF(U159="nulová",P159,0)</f>
        <v>0</v>
      </c>
      <c r="BJ159" s="12" t="s">
        <v>46</v>
      </c>
      <c r="BK159" s="100">
        <f>ROUND(V159*K159,2)</f>
        <v>0</v>
      </c>
      <c r="BL159" s="12" t="s">
        <v>94</v>
      </c>
      <c r="BM159" s="12" t="s">
        <v>219</v>
      </c>
    </row>
    <row r="160" spans="2:65" s="6" customFormat="1" ht="31.5" customHeight="1" x14ac:dyDescent="0.3">
      <c r="B160" s="101"/>
      <c r="C160" s="102"/>
      <c r="D160" s="102"/>
      <c r="E160" s="103" t="s">
        <v>1</v>
      </c>
      <c r="F160" s="154" t="s">
        <v>331</v>
      </c>
      <c r="G160" s="152"/>
      <c r="H160" s="152"/>
      <c r="I160" s="152"/>
      <c r="J160" s="102"/>
      <c r="K160" s="104">
        <v>23.62</v>
      </c>
      <c r="L160" s="102"/>
      <c r="M160" s="102"/>
      <c r="N160" s="102"/>
      <c r="O160" s="102"/>
      <c r="P160" s="102"/>
      <c r="Q160" s="102"/>
      <c r="R160" s="105"/>
      <c r="T160" s="106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7"/>
      <c r="AT160" s="108" t="s">
        <v>101</v>
      </c>
      <c r="AU160" s="108" t="s">
        <v>96</v>
      </c>
      <c r="AV160" s="6" t="s">
        <v>53</v>
      </c>
      <c r="AW160" s="6" t="s">
        <v>3</v>
      </c>
      <c r="AX160" s="6" t="s">
        <v>46</v>
      </c>
      <c r="AY160" s="108" t="s">
        <v>90</v>
      </c>
    </row>
    <row r="161" spans="2:65" s="1" customFormat="1" ht="31.5" customHeight="1" x14ac:dyDescent="0.3">
      <c r="B161" s="70"/>
      <c r="C161" s="92" t="s">
        <v>141</v>
      </c>
      <c r="D161" s="92" t="s">
        <v>91</v>
      </c>
      <c r="E161" s="93" t="s">
        <v>142</v>
      </c>
      <c r="F161" s="135" t="s">
        <v>143</v>
      </c>
      <c r="G161" s="135"/>
      <c r="H161" s="135"/>
      <c r="I161" s="135"/>
      <c r="J161" s="94" t="s">
        <v>100</v>
      </c>
      <c r="K161" s="95">
        <v>23.62</v>
      </c>
      <c r="L161" s="96">
        <v>0</v>
      </c>
      <c r="M161" s="136"/>
      <c r="N161" s="136"/>
      <c r="O161" s="136"/>
      <c r="P161" s="136">
        <f>ROUND(V161*K161,2)</f>
        <v>0</v>
      </c>
      <c r="Q161" s="136"/>
      <c r="R161" s="71"/>
      <c r="T161" s="97" t="s">
        <v>1</v>
      </c>
      <c r="U161" s="28" t="s">
        <v>28</v>
      </c>
      <c r="V161" s="57">
        <f>L161+M161</f>
        <v>0</v>
      </c>
      <c r="W161" s="57">
        <f>ROUND(L161*K161,2)</f>
        <v>0</v>
      </c>
      <c r="X161" s="57">
        <f>ROUND(M161*K161,2)</f>
        <v>0</v>
      </c>
      <c r="Y161" s="98">
        <v>0.28599999999999998</v>
      </c>
      <c r="Z161" s="98">
        <f>Y161*K161</f>
        <v>6.7553199999999993</v>
      </c>
      <c r="AA161" s="98">
        <v>0</v>
      </c>
      <c r="AB161" s="98">
        <f>AA161*K161</f>
        <v>0</v>
      </c>
      <c r="AC161" s="98">
        <v>0</v>
      </c>
      <c r="AD161" s="99">
        <f>AC161*K161</f>
        <v>0</v>
      </c>
      <c r="AR161" s="12" t="s">
        <v>94</v>
      </c>
      <c r="AT161" s="12" t="s">
        <v>91</v>
      </c>
      <c r="AU161" s="12" t="s">
        <v>96</v>
      </c>
      <c r="AY161" s="12" t="s">
        <v>90</v>
      </c>
      <c r="BE161" s="100">
        <f>IF(U161="základní",P161,0)</f>
        <v>0</v>
      </c>
      <c r="BF161" s="100">
        <f>IF(U161="snížená",P161,0)</f>
        <v>0</v>
      </c>
      <c r="BG161" s="100">
        <f>IF(U161="zákl. přenesená",P161,0)</f>
        <v>0</v>
      </c>
      <c r="BH161" s="100">
        <f>IF(U161="sníž. přenesená",P161,0)</f>
        <v>0</v>
      </c>
      <c r="BI161" s="100">
        <f>IF(U161="nulová",P161,0)</f>
        <v>0</v>
      </c>
      <c r="BJ161" s="12" t="s">
        <v>46</v>
      </c>
      <c r="BK161" s="100">
        <f>ROUND(V161*K161,2)</f>
        <v>0</v>
      </c>
      <c r="BL161" s="12" t="s">
        <v>94</v>
      </c>
      <c r="BM161" s="12" t="s">
        <v>220</v>
      </c>
    </row>
    <row r="162" spans="2:65" s="6" customFormat="1" ht="31.5" customHeight="1" x14ac:dyDescent="0.3">
      <c r="B162" s="101"/>
      <c r="C162" s="102"/>
      <c r="D162" s="102"/>
      <c r="E162" s="103" t="s">
        <v>1</v>
      </c>
      <c r="F162" s="190" t="s">
        <v>331</v>
      </c>
      <c r="G162" s="156"/>
      <c r="H162" s="156"/>
      <c r="I162" s="156"/>
      <c r="J162" s="102"/>
      <c r="K162" s="104">
        <v>23.62</v>
      </c>
      <c r="L162" s="102"/>
      <c r="M162" s="102"/>
      <c r="N162" s="102"/>
      <c r="O162" s="102"/>
      <c r="P162" s="102"/>
      <c r="Q162" s="102"/>
      <c r="R162" s="105"/>
      <c r="T162" s="106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7"/>
      <c r="AT162" s="108" t="s">
        <v>101</v>
      </c>
      <c r="AU162" s="108" t="s">
        <v>96</v>
      </c>
      <c r="AV162" s="6" t="s">
        <v>53</v>
      </c>
      <c r="AW162" s="6" t="s">
        <v>3</v>
      </c>
      <c r="AX162" s="6" t="s">
        <v>46</v>
      </c>
      <c r="AY162" s="108" t="s">
        <v>90</v>
      </c>
    </row>
    <row r="163" spans="2:65" s="5" customFormat="1" ht="29.85" customHeight="1" x14ac:dyDescent="0.35">
      <c r="B163" s="80"/>
      <c r="C163" s="81"/>
      <c r="D163" s="91" t="s">
        <v>69</v>
      </c>
      <c r="E163" s="91"/>
      <c r="F163" s="91"/>
      <c r="G163" s="91"/>
      <c r="H163" s="91"/>
      <c r="I163" s="91"/>
      <c r="J163" s="91"/>
      <c r="K163" s="91"/>
      <c r="L163" s="91"/>
      <c r="M163" s="145">
        <f>BK163</f>
        <v>0</v>
      </c>
      <c r="N163" s="146"/>
      <c r="O163" s="146"/>
      <c r="P163" s="146"/>
      <c r="Q163" s="146"/>
      <c r="R163" s="83"/>
      <c r="T163" s="84"/>
      <c r="U163" s="81"/>
      <c r="V163" s="81"/>
      <c r="W163" s="85">
        <f>W164+W172</f>
        <v>0</v>
      </c>
      <c r="X163" s="85">
        <f>X164+X172</f>
        <v>0</v>
      </c>
      <c r="Y163" s="81"/>
      <c r="Z163" s="86">
        <f>Z164+Z172</f>
        <v>92.043999999999997</v>
      </c>
      <c r="AA163" s="81"/>
      <c r="AB163" s="86">
        <f>AB164+AB172</f>
        <v>1.0968</v>
      </c>
      <c r="AC163" s="81"/>
      <c r="AD163" s="87">
        <f>AD164+AD172</f>
        <v>0</v>
      </c>
      <c r="AR163" s="88" t="s">
        <v>46</v>
      </c>
      <c r="AT163" s="89" t="s">
        <v>44</v>
      </c>
      <c r="AU163" s="89" t="s">
        <v>46</v>
      </c>
      <c r="AY163" s="88" t="s">
        <v>90</v>
      </c>
      <c r="BK163" s="90">
        <f>BK164+BK172</f>
        <v>0</v>
      </c>
    </row>
    <row r="164" spans="2:65" s="5" customFormat="1" ht="14.85" customHeight="1" x14ac:dyDescent="0.35">
      <c r="B164" s="80"/>
      <c r="C164" s="81"/>
      <c r="D164" s="91" t="s">
        <v>177</v>
      </c>
      <c r="E164" s="91"/>
      <c r="F164" s="91"/>
      <c r="G164" s="91"/>
      <c r="H164" s="91"/>
      <c r="I164" s="91"/>
      <c r="J164" s="91"/>
      <c r="K164" s="91"/>
      <c r="L164" s="91"/>
      <c r="M164" s="141">
        <f>BK164</f>
        <v>0</v>
      </c>
      <c r="N164" s="142"/>
      <c r="O164" s="142"/>
      <c r="P164" s="142"/>
      <c r="Q164" s="142"/>
      <c r="R164" s="83"/>
      <c r="T164" s="84"/>
      <c r="U164" s="81"/>
      <c r="V164" s="81"/>
      <c r="W164" s="85">
        <f>SUM(W165:W171)</f>
        <v>0</v>
      </c>
      <c r="X164" s="85">
        <f>SUM(X165:X171)</f>
        <v>0</v>
      </c>
      <c r="Y164" s="81"/>
      <c r="Z164" s="86">
        <f>SUM(Z165:Z171)</f>
        <v>3.7949999999999999</v>
      </c>
      <c r="AA164" s="81"/>
      <c r="AB164" s="86">
        <f>SUM(AB165:AB171)</f>
        <v>8.0499999999999999E-3</v>
      </c>
      <c r="AC164" s="81"/>
      <c r="AD164" s="87">
        <f>SUM(AD165:AD171)</f>
        <v>0</v>
      </c>
      <c r="AR164" s="88" t="s">
        <v>46</v>
      </c>
      <c r="AT164" s="89" t="s">
        <v>44</v>
      </c>
      <c r="AU164" s="89" t="s">
        <v>53</v>
      </c>
      <c r="AY164" s="88" t="s">
        <v>90</v>
      </c>
      <c r="BK164" s="90">
        <f>SUM(BK165:BK171)</f>
        <v>0</v>
      </c>
    </row>
    <row r="165" spans="2:65" s="1" customFormat="1" ht="22.5" customHeight="1" x14ac:dyDescent="0.3">
      <c r="B165" s="70"/>
      <c r="C165" s="109" t="s">
        <v>144</v>
      </c>
      <c r="D165" s="109" t="s">
        <v>134</v>
      </c>
      <c r="E165" s="110" t="s">
        <v>221</v>
      </c>
      <c r="F165" s="148" t="s">
        <v>222</v>
      </c>
      <c r="G165" s="148"/>
      <c r="H165" s="148"/>
      <c r="I165" s="148"/>
      <c r="J165" s="111" t="s">
        <v>191</v>
      </c>
      <c r="K165" s="112">
        <v>12</v>
      </c>
      <c r="L165" s="113"/>
      <c r="M165" s="149">
        <v>0</v>
      </c>
      <c r="N165" s="149"/>
      <c r="O165" s="150"/>
      <c r="P165" s="136">
        <f>ROUND(V165*K165,2)</f>
        <v>0</v>
      </c>
      <c r="Q165" s="136"/>
      <c r="R165" s="71"/>
      <c r="T165" s="97" t="s">
        <v>1</v>
      </c>
      <c r="U165" s="28" t="s">
        <v>28</v>
      </c>
      <c r="V165" s="57">
        <f>L165+M165</f>
        <v>0</v>
      </c>
      <c r="W165" s="57">
        <f>ROUND(L165*K165,2)</f>
        <v>0</v>
      </c>
      <c r="X165" s="57">
        <f>ROUND(M165*K165,2)</f>
        <v>0</v>
      </c>
      <c r="Y165" s="98">
        <v>0</v>
      </c>
      <c r="Z165" s="98">
        <f>Y165*K165</f>
        <v>0</v>
      </c>
      <c r="AA165" s="98">
        <v>0</v>
      </c>
      <c r="AB165" s="98">
        <f>AA165*K165</f>
        <v>0</v>
      </c>
      <c r="AC165" s="98">
        <v>0</v>
      </c>
      <c r="AD165" s="99">
        <f>AC165*K165</f>
        <v>0</v>
      </c>
      <c r="AR165" s="12" t="s">
        <v>106</v>
      </c>
      <c r="AT165" s="12" t="s">
        <v>134</v>
      </c>
      <c r="AU165" s="12" t="s">
        <v>96</v>
      </c>
      <c r="AY165" s="12" t="s">
        <v>90</v>
      </c>
      <c r="BE165" s="100">
        <f>IF(U165="základní",P165,0)</f>
        <v>0</v>
      </c>
      <c r="BF165" s="100">
        <f>IF(U165="snížená",P165,0)</f>
        <v>0</v>
      </c>
      <c r="BG165" s="100">
        <f>IF(U165="zákl. přenesená",P165,0)</f>
        <v>0</v>
      </c>
      <c r="BH165" s="100">
        <f>IF(U165="sníž. přenesená",P165,0)</f>
        <v>0</v>
      </c>
      <c r="BI165" s="100">
        <f>IF(U165="nulová",P165,0)</f>
        <v>0</v>
      </c>
      <c r="BJ165" s="12" t="s">
        <v>46</v>
      </c>
      <c r="BK165" s="100">
        <f>ROUND(V165*K165,2)</f>
        <v>0</v>
      </c>
      <c r="BL165" s="12" t="s">
        <v>94</v>
      </c>
      <c r="BM165" s="12" t="s">
        <v>223</v>
      </c>
    </row>
    <row r="166" spans="2:65" s="6" customFormat="1" ht="22.5" customHeight="1" x14ac:dyDescent="0.3">
      <c r="B166" s="101"/>
      <c r="C166" s="102"/>
      <c r="D166" s="102"/>
      <c r="E166" s="103" t="s">
        <v>1</v>
      </c>
      <c r="F166" s="151" t="s">
        <v>115</v>
      </c>
      <c r="G166" s="152"/>
      <c r="H166" s="152"/>
      <c r="I166" s="152"/>
      <c r="J166" s="102"/>
      <c r="K166" s="104">
        <v>12</v>
      </c>
      <c r="L166" s="102"/>
      <c r="M166" s="102"/>
      <c r="N166" s="102"/>
      <c r="O166" s="102"/>
      <c r="P166" s="102"/>
      <c r="Q166" s="102"/>
      <c r="R166" s="105"/>
      <c r="T166" s="106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7"/>
      <c r="AT166" s="108" t="s">
        <v>101</v>
      </c>
      <c r="AU166" s="108" t="s">
        <v>96</v>
      </c>
      <c r="AV166" s="6" t="s">
        <v>53</v>
      </c>
      <c r="AW166" s="6" t="s">
        <v>3</v>
      </c>
      <c r="AX166" s="6" t="s">
        <v>46</v>
      </c>
      <c r="AY166" s="108" t="s">
        <v>90</v>
      </c>
    </row>
    <row r="167" spans="2:65" s="1" customFormat="1" ht="31.5" customHeight="1" x14ac:dyDescent="0.3">
      <c r="B167" s="70"/>
      <c r="C167" s="92" t="s">
        <v>145</v>
      </c>
      <c r="D167" s="92" t="s">
        <v>91</v>
      </c>
      <c r="E167" s="93" t="s">
        <v>224</v>
      </c>
      <c r="F167" s="135" t="s">
        <v>225</v>
      </c>
      <c r="G167" s="135"/>
      <c r="H167" s="135"/>
      <c r="I167" s="135"/>
      <c r="J167" s="94" t="s">
        <v>153</v>
      </c>
      <c r="K167" s="95">
        <v>5</v>
      </c>
      <c r="L167" s="96"/>
      <c r="M167" s="136"/>
      <c r="N167" s="136"/>
      <c r="O167" s="136"/>
      <c r="P167" s="136">
        <f>ROUND(V167*K167,2)</f>
        <v>0</v>
      </c>
      <c r="Q167" s="136"/>
      <c r="R167" s="71"/>
      <c r="T167" s="97" t="s">
        <v>1</v>
      </c>
      <c r="U167" s="28" t="s">
        <v>28</v>
      </c>
      <c r="V167" s="57">
        <f>L167+M167</f>
        <v>0</v>
      </c>
      <c r="W167" s="57">
        <f>ROUND(L167*K167,2)</f>
        <v>0</v>
      </c>
      <c r="X167" s="57">
        <f>ROUND(M167*K167,2)</f>
        <v>0</v>
      </c>
      <c r="Y167" s="98">
        <v>0.75900000000000001</v>
      </c>
      <c r="Z167" s="98">
        <f>Y167*K167</f>
        <v>3.7949999999999999</v>
      </c>
      <c r="AA167" s="98">
        <v>1.6100000000000001E-3</v>
      </c>
      <c r="AB167" s="98">
        <f>AA167*K167</f>
        <v>8.0499999999999999E-3</v>
      </c>
      <c r="AC167" s="98">
        <v>0</v>
      </c>
      <c r="AD167" s="99">
        <f>AC167*K167</f>
        <v>0</v>
      </c>
      <c r="AR167" s="12" t="s">
        <v>94</v>
      </c>
      <c r="AT167" s="12" t="s">
        <v>91</v>
      </c>
      <c r="AU167" s="12" t="s">
        <v>96</v>
      </c>
      <c r="AY167" s="12" t="s">
        <v>90</v>
      </c>
      <c r="BE167" s="100">
        <f>IF(U167="základní",P167,0)</f>
        <v>0</v>
      </c>
      <c r="BF167" s="100">
        <f>IF(U167="snížená",P167,0)</f>
        <v>0</v>
      </c>
      <c r="BG167" s="100">
        <f>IF(U167="zákl. přenesená",P167,0)</f>
        <v>0</v>
      </c>
      <c r="BH167" s="100">
        <f>IF(U167="sníž. přenesená",P167,0)</f>
        <v>0</v>
      </c>
      <c r="BI167" s="100">
        <f>IF(U167="nulová",P167,0)</f>
        <v>0</v>
      </c>
      <c r="BJ167" s="12" t="s">
        <v>46</v>
      </c>
      <c r="BK167" s="100">
        <f>ROUND(V167*K167,2)</f>
        <v>0</v>
      </c>
      <c r="BL167" s="12" t="s">
        <v>94</v>
      </c>
      <c r="BM167" s="12" t="s">
        <v>226</v>
      </c>
    </row>
    <row r="168" spans="2:65" s="6" customFormat="1" ht="22.5" customHeight="1" x14ac:dyDescent="0.3">
      <c r="B168" s="101"/>
      <c r="C168" s="102"/>
      <c r="D168" s="102"/>
      <c r="E168" s="103" t="s">
        <v>1</v>
      </c>
      <c r="F168" s="151" t="s">
        <v>227</v>
      </c>
      <c r="G168" s="152"/>
      <c r="H168" s="152"/>
      <c r="I168" s="152"/>
      <c r="J168" s="102"/>
      <c r="K168" s="104">
        <v>5</v>
      </c>
      <c r="L168" s="102"/>
      <c r="M168" s="102"/>
      <c r="N168" s="102"/>
      <c r="O168" s="102"/>
      <c r="P168" s="102"/>
      <c r="Q168" s="102"/>
      <c r="R168" s="105"/>
      <c r="T168" s="106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7"/>
      <c r="AT168" s="108" t="s">
        <v>101</v>
      </c>
      <c r="AU168" s="108" t="s">
        <v>96</v>
      </c>
      <c r="AV168" s="6" t="s">
        <v>53</v>
      </c>
      <c r="AW168" s="6" t="s">
        <v>3</v>
      </c>
      <c r="AX168" s="6" t="s">
        <v>46</v>
      </c>
      <c r="AY168" s="108" t="s">
        <v>90</v>
      </c>
    </row>
    <row r="169" spans="2:65" s="1" customFormat="1" ht="31.5" customHeight="1" x14ac:dyDescent="0.3">
      <c r="B169" s="70"/>
      <c r="C169" s="109" t="s">
        <v>147</v>
      </c>
      <c r="D169" s="109" t="s">
        <v>134</v>
      </c>
      <c r="E169" s="110" t="s">
        <v>228</v>
      </c>
      <c r="F169" s="147" t="s">
        <v>332</v>
      </c>
      <c r="G169" s="148"/>
      <c r="H169" s="148"/>
      <c r="I169" s="148"/>
      <c r="J169" s="111" t="s">
        <v>149</v>
      </c>
      <c r="K169" s="112">
        <v>1</v>
      </c>
      <c r="L169" s="113"/>
      <c r="M169" s="149">
        <v>0</v>
      </c>
      <c r="N169" s="149"/>
      <c r="O169" s="150"/>
      <c r="P169" s="136">
        <f>ROUND(V169*K169,2)</f>
        <v>0</v>
      </c>
      <c r="Q169" s="136"/>
      <c r="R169" s="71"/>
      <c r="T169" s="97" t="s">
        <v>1</v>
      </c>
      <c r="U169" s="28" t="s">
        <v>28</v>
      </c>
      <c r="V169" s="57">
        <f>L169+M169</f>
        <v>0</v>
      </c>
      <c r="W169" s="57">
        <f>ROUND(L169*K169,2)</f>
        <v>0</v>
      </c>
      <c r="X169" s="57">
        <f>ROUND(M169*K169,2)</f>
        <v>0</v>
      </c>
      <c r="Y169" s="98">
        <v>0</v>
      </c>
      <c r="Z169" s="98">
        <f>Y169*K169</f>
        <v>0</v>
      </c>
      <c r="AA169" s="98">
        <v>0</v>
      </c>
      <c r="AB169" s="98">
        <f>AA169*K169</f>
        <v>0</v>
      </c>
      <c r="AC169" s="98">
        <v>0</v>
      </c>
      <c r="AD169" s="99">
        <f>AC169*K169</f>
        <v>0</v>
      </c>
      <c r="AR169" s="12" t="s">
        <v>106</v>
      </c>
      <c r="AT169" s="12" t="s">
        <v>134</v>
      </c>
      <c r="AU169" s="12" t="s">
        <v>96</v>
      </c>
      <c r="AY169" s="12" t="s">
        <v>90</v>
      </c>
      <c r="BE169" s="100">
        <f>IF(U169="základní",P169,0)</f>
        <v>0</v>
      </c>
      <c r="BF169" s="100">
        <f>IF(U169="snížená",P169,0)</f>
        <v>0</v>
      </c>
      <c r="BG169" s="100">
        <f>IF(U169="zákl. přenesená",P169,0)</f>
        <v>0</v>
      </c>
      <c r="BH169" s="100">
        <f>IF(U169="sníž. přenesená",P169,0)</f>
        <v>0</v>
      </c>
      <c r="BI169" s="100">
        <f>IF(U169="nulová",P169,0)</f>
        <v>0</v>
      </c>
      <c r="BJ169" s="12" t="s">
        <v>46</v>
      </c>
      <c r="BK169" s="100">
        <f>ROUND(V169*K169,2)</f>
        <v>0</v>
      </c>
      <c r="BL169" s="12" t="s">
        <v>94</v>
      </c>
      <c r="BM169" s="12" t="s">
        <v>229</v>
      </c>
    </row>
    <row r="170" spans="2:65" s="1" customFormat="1" ht="31.5" customHeight="1" x14ac:dyDescent="0.3">
      <c r="B170" s="70"/>
      <c r="C170" s="109" t="s">
        <v>148</v>
      </c>
      <c r="D170" s="109" t="s">
        <v>134</v>
      </c>
      <c r="E170" s="110" t="s">
        <v>230</v>
      </c>
      <c r="F170" s="147" t="s">
        <v>333</v>
      </c>
      <c r="G170" s="148"/>
      <c r="H170" s="148"/>
      <c r="I170" s="148"/>
      <c r="J170" s="111" t="s">
        <v>149</v>
      </c>
      <c r="K170" s="112">
        <v>2</v>
      </c>
      <c r="L170" s="113"/>
      <c r="M170" s="149">
        <v>0</v>
      </c>
      <c r="N170" s="149"/>
      <c r="O170" s="150"/>
      <c r="P170" s="136">
        <f>ROUND(V170*K170,2)</f>
        <v>0</v>
      </c>
      <c r="Q170" s="136"/>
      <c r="R170" s="71"/>
      <c r="T170" s="97" t="s">
        <v>1</v>
      </c>
      <c r="U170" s="28" t="s">
        <v>28</v>
      </c>
      <c r="V170" s="57">
        <f>L170+M170</f>
        <v>0</v>
      </c>
      <c r="W170" s="57">
        <f>ROUND(L170*K170,2)</f>
        <v>0</v>
      </c>
      <c r="X170" s="57">
        <f>ROUND(M170*K170,2)</f>
        <v>0</v>
      </c>
      <c r="Y170" s="98">
        <v>0</v>
      </c>
      <c r="Z170" s="98">
        <f>Y170*K170</f>
        <v>0</v>
      </c>
      <c r="AA170" s="98">
        <v>0</v>
      </c>
      <c r="AB170" s="98">
        <f>AA170*K170</f>
        <v>0</v>
      </c>
      <c r="AC170" s="98">
        <v>0</v>
      </c>
      <c r="AD170" s="99">
        <f>AC170*K170</f>
        <v>0</v>
      </c>
      <c r="AR170" s="12" t="s">
        <v>106</v>
      </c>
      <c r="AT170" s="12" t="s">
        <v>134</v>
      </c>
      <c r="AU170" s="12" t="s">
        <v>96</v>
      </c>
      <c r="AY170" s="12" t="s">
        <v>90</v>
      </c>
      <c r="BE170" s="100">
        <f>IF(U170="základní",P170,0)</f>
        <v>0</v>
      </c>
      <c r="BF170" s="100">
        <f>IF(U170="snížená",P170,0)</f>
        <v>0</v>
      </c>
      <c r="BG170" s="100">
        <f>IF(U170="zákl. přenesená",P170,0)</f>
        <v>0</v>
      </c>
      <c r="BH170" s="100">
        <f>IF(U170="sníž. přenesená",P170,0)</f>
        <v>0</v>
      </c>
      <c r="BI170" s="100">
        <f>IF(U170="nulová",P170,0)</f>
        <v>0</v>
      </c>
      <c r="BJ170" s="12" t="s">
        <v>46</v>
      </c>
      <c r="BK170" s="100">
        <f>ROUND(V170*K170,2)</f>
        <v>0</v>
      </c>
      <c r="BL170" s="12" t="s">
        <v>94</v>
      </c>
      <c r="BM170" s="12" t="s">
        <v>231</v>
      </c>
    </row>
    <row r="171" spans="2:65" s="1" customFormat="1" ht="22.5" customHeight="1" x14ac:dyDescent="0.3">
      <c r="B171" s="70"/>
      <c r="C171" s="109" t="s">
        <v>150</v>
      </c>
      <c r="D171" s="109" t="s">
        <v>134</v>
      </c>
      <c r="E171" s="110" t="s">
        <v>232</v>
      </c>
      <c r="F171" s="147" t="s">
        <v>334</v>
      </c>
      <c r="G171" s="148"/>
      <c r="H171" s="148"/>
      <c r="I171" s="148"/>
      <c r="J171" s="111" t="s">
        <v>149</v>
      </c>
      <c r="K171" s="112">
        <v>2</v>
      </c>
      <c r="L171" s="113"/>
      <c r="M171" s="149">
        <v>0</v>
      </c>
      <c r="N171" s="149"/>
      <c r="O171" s="150"/>
      <c r="P171" s="136">
        <f>ROUND(V171*K171,2)</f>
        <v>0</v>
      </c>
      <c r="Q171" s="136"/>
      <c r="R171" s="71"/>
      <c r="T171" s="97" t="s">
        <v>1</v>
      </c>
      <c r="U171" s="28" t="s">
        <v>28</v>
      </c>
      <c r="V171" s="57">
        <f>L171+M171</f>
        <v>0</v>
      </c>
      <c r="W171" s="57">
        <f>ROUND(L171*K171,2)</f>
        <v>0</v>
      </c>
      <c r="X171" s="57">
        <f>ROUND(M171*K171,2)</f>
        <v>0</v>
      </c>
      <c r="Y171" s="98">
        <v>0</v>
      </c>
      <c r="Z171" s="98">
        <f>Y171*K171</f>
        <v>0</v>
      </c>
      <c r="AA171" s="98">
        <v>0</v>
      </c>
      <c r="AB171" s="98">
        <f>AA171*K171</f>
        <v>0</v>
      </c>
      <c r="AC171" s="98">
        <v>0</v>
      </c>
      <c r="AD171" s="99">
        <f>AC171*K171</f>
        <v>0</v>
      </c>
      <c r="AR171" s="12" t="s">
        <v>106</v>
      </c>
      <c r="AT171" s="12" t="s">
        <v>134</v>
      </c>
      <c r="AU171" s="12" t="s">
        <v>96</v>
      </c>
      <c r="AY171" s="12" t="s">
        <v>90</v>
      </c>
      <c r="BE171" s="100">
        <f>IF(U171="základní",P171,0)</f>
        <v>0</v>
      </c>
      <c r="BF171" s="100">
        <f>IF(U171="snížená",P171,0)</f>
        <v>0</v>
      </c>
      <c r="BG171" s="100">
        <f>IF(U171="zákl. přenesená",P171,0)</f>
        <v>0</v>
      </c>
      <c r="BH171" s="100">
        <f>IF(U171="sníž. přenesená",P171,0)</f>
        <v>0</v>
      </c>
      <c r="BI171" s="100">
        <f>IF(U171="nulová",P171,0)</f>
        <v>0</v>
      </c>
      <c r="BJ171" s="12" t="s">
        <v>46</v>
      </c>
      <c r="BK171" s="100">
        <f>ROUND(V171*K171,2)</f>
        <v>0</v>
      </c>
      <c r="BL171" s="12" t="s">
        <v>94</v>
      </c>
      <c r="BM171" s="12" t="s">
        <v>233</v>
      </c>
    </row>
    <row r="172" spans="2:65" s="5" customFormat="1" ht="22.35" customHeight="1" x14ac:dyDescent="0.35">
      <c r="B172" s="80"/>
      <c r="C172" s="81"/>
      <c r="D172" s="91" t="s">
        <v>70</v>
      </c>
      <c r="E172" s="91"/>
      <c r="F172" s="91"/>
      <c r="G172" s="91"/>
      <c r="H172" s="91"/>
      <c r="I172" s="91"/>
      <c r="J172" s="91"/>
      <c r="K172" s="91"/>
      <c r="L172" s="91"/>
      <c r="M172" s="143">
        <f>BK172</f>
        <v>0</v>
      </c>
      <c r="N172" s="144"/>
      <c r="O172" s="144"/>
      <c r="P172" s="144"/>
      <c r="Q172" s="144"/>
      <c r="R172" s="83"/>
      <c r="T172" s="84"/>
      <c r="U172" s="81"/>
      <c r="V172" s="81"/>
      <c r="W172" s="85">
        <f>W173+SUM(W174:W184)</f>
        <v>0</v>
      </c>
      <c r="X172" s="85">
        <f>X173+SUM(X174:X184)</f>
        <v>0</v>
      </c>
      <c r="Y172" s="81"/>
      <c r="Z172" s="86">
        <f>Z173+SUM(Z174:Z184)</f>
        <v>88.248999999999995</v>
      </c>
      <c r="AA172" s="81"/>
      <c r="AB172" s="86">
        <f>AB173+SUM(AB174:AB184)</f>
        <v>1.0887500000000001</v>
      </c>
      <c r="AC172" s="81"/>
      <c r="AD172" s="87">
        <f>AD173+SUM(AD174:AD184)</f>
        <v>0</v>
      </c>
      <c r="AR172" s="88" t="s">
        <v>46</v>
      </c>
      <c r="AT172" s="89" t="s">
        <v>44</v>
      </c>
      <c r="AU172" s="89" t="s">
        <v>53</v>
      </c>
      <c r="AY172" s="88" t="s">
        <v>90</v>
      </c>
      <c r="BK172" s="90">
        <f>BK173+SUM(BK174:BK184)</f>
        <v>0</v>
      </c>
    </row>
    <row r="173" spans="2:65" s="1" customFormat="1" ht="31.5" customHeight="1" x14ac:dyDescent="0.3">
      <c r="B173" s="70"/>
      <c r="C173" s="92" t="s">
        <v>151</v>
      </c>
      <c r="D173" s="92" t="s">
        <v>91</v>
      </c>
      <c r="E173" s="93" t="s">
        <v>234</v>
      </c>
      <c r="F173" s="135" t="s">
        <v>235</v>
      </c>
      <c r="G173" s="135"/>
      <c r="H173" s="135"/>
      <c r="I173" s="135"/>
      <c r="J173" s="94" t="s">
        <v>146</v>
      </c>
      <c r="K173" s="95">
        <v>118.1</v>
      </c>
      <c r="L173" s="96">
        <v>0</v>
      </c>
      <c r="M173" s="136"/>
      <c r="N173" s="136"/>
      <c r="O173" s="136"/>
      <c r="P173" s="136">
        <f>ROUND(V173*K173,2)</f>
        <v>0</v>
      </c>
      <c r="Q173" s="136"/>
      <c r="R173" s="71"/>
      <c r="T173" s="97" t="s">
        <v>1</v>
      </c>
      <c r="U173" s="28" t="s">
        <v>28</v>
      </c>
      <c r="V173" s="57">
        <f>L173+M173</f>
        <v>0</v>
      </c>
      <c r="W173" s="57">
        <f>ROUND(L173*K173,2)</f>
        <v>0</v>
      </c>
      <c r="X173" s="57">
        <f>ROUND(M173*K173,2)</f>
        <v>0</v>
      </c>
      <c r="Y173" s="98">
        <v>0.31</v>
      </c>
      <c r="Z173" s="98">
        <f>Y173*K173</f>
        <v>36.610999999999997</v>
      </c>
      <c r="AA173" s="98">
        <v>0</v>
      </c>
      <c r="AB173" s="98">
        <f>AA173*K173</f>
        <v>0</v>
      </c>
      <c r="AC173" s="98">
        <v>0</v>
      </c>
      <c r="AD173" s="99">
        <f>AC173*K173</f>
        <v>0</v>
      </c>
      <c r="AR173" s="12" t="s">
        <v>94</v>
      </c>
      <c r="AT173" s="12" t="s">
        <v>91</v>
      </c>
      <c r="AU173" s="12" t="s">
        <v>96</v>
      </c>
      <c r="AY173" s="12" t="s">
        <v>90</v>
      </c>
      <c r="BE173" s="100">
        <f>IF(U173="základní",P173,0)</f>
        <v>0</v>
      </c>
      <c r="BF173" s="100">
        <f>IF(U173="snížená",P173,0)</f>
        <v>0</v>
      </c>
      <c r="BG173" s="100">
        <f>IF(U173="zákl. přenesená",P173,0)</f>
        <v>0</v>
      </c>
      <c r="BH173" s="100">
        <f>IF(U173="sníž. přenesená",P173,0)</f>
        <v>0</v>
      </c>
      <c r="BI173" s="100">
        <f>IF(U173="nulová",P173,0)</f>
        <v>0</v>
      </c>
      <c r="BJ173" s="12" t="s">
        <v>46</v>
      </c>
      <c r="BK173" s="100">
        <f>ROUND(V173*K173,2)</f>
        <v>0</v>
      </c>
      <c r="BL173" s="12" t="s">
        <v>94</v>
      </c>
      <c r="BM173" s="12" t="s">
        <v>236</v>
      </c>
    </row>
    <row r="174" spans="2:65" s="1" customFormat="1" ht="31.5" customHeight="1" x14ac:dyDescent="0.3">
      <c r="B174" s="70"/>
      <c r="C174" s="109" t="s">
        <v>152</v>
      </c>
      <c r="D174" s="109" t="s">
        <v>134</v>
      </c>
      <c r="E174" s="110" t="s">
        <v>237</v>
      </c>
      <c r="F174" s="148" t="s">
        <v>238</v>
      </c>
      <c r="G174" s="148"/>
      <c r="H174" s="148"/>
      <c r="I174" s="148"/>
      <c r="J174" s="111" t="s">
        <v>146</v>
      </c>
      <c r="K174" s="112">
        <v>132</v>
      </c>
      <c r="L174" s="113"/>
      <c r="M174" s="149">
        <v>0</v>
      </c>
      <c r="N174" s="149"/>
      <c r="O174" s="150"/>
      <c r="P174" s="136">
        <f>ROUND(V174*K174,2)</f>
        <v>0</v>
      </c>
      <c r="Q174" s="136"/>
      <c r="R174" s="71"/>
      <c r="T174" s="97" t="s">
        <v>1</v>
      </c>
      <c r="U174" s="28" t="s">
        <v>28</v>
      </c>
      <c r="V174" s="57">
        <f>L174+M174</f>
        <v>0</v>
      </c>
      <c r="W174" s="57">
        <f>ROUND(L174*K174,2)</f>
        <v>0</v>
      </c>
      <c r="X174" s="57">
        <f>ROUND(M174*K174,2)</f>
        <v>0</v>
      </c>
      <c r="Y174" s="98">
        <v>0</v>
      </c>
      <c r="Z174" s="98">
        <f>Y174*K174</f>
        <v>0</v>
      </c>
      <c r="AA174" s="98">
        <v>0</v>
      </c>
      <c r="AB174" s="98">
        <f>AA174*K174</f>
        <v>0</v>
      </c>
      <c r="AC174" s="98">
        <v>0</v>
      </c>
      <c r="AD174" s="99">
        <f>AC174*K174</f>
        <v>0</v>
      </c>
      <c r="AR174" s="12" t="s">
        <v>106</v>
      </c>
      <c r="AT174" s="12" t="s">
        <v>134</v>
      </c>
      <c r="AU174" s="12" t="s">
        <v>96</v>
      </c>
      <c r="AY174" s="12" t="s">
        <v>90</v>
      </c>
      <c r="BE174" s="100">
        <f>IF(U174="základní",P174,0)</f>
        <v>0</v>
      </c>
      <c r="BF174" s="100">
        <f>IF(U174="snížená",P174,0)</f>
        <v>0</v>
      </c>
      <c r="BG174" s="100">
        <f>IF(U174="zákl. přenesená",P174,0)</f>
        <v>0</v>
      </c>
      <c r="BH174" s="100">
        <f>IF(U174="sníž. přenesená",P174,0)</f>
        <v>0</v>
      </c>
      <c r="BI174" s="100">
        <f>IF(U174="nulová",P174,0)</f>
        <v>0</v>
      </c>
      <c r="BJ174" s="12" t="s">
        <v>46</v>
      </c>
      <c r="BK174" s="100">
        <f>ROUND(V174*K174,2)</f>
        <v>0</v>
      </c>
      <c r="BL174" s="12" t="s">
        <v>94</v>
      </c>
      <c r="BM174" s="12" t="s">
        <v>239</v>
      </c>
    </row>
    <row r="175" spans="2:65" s="6" customFormat="1" ht="31.5" customHeight="1" x14ac:dyDescent="0.3">
      <c r="B175" s="101"/>
      <c r="C175" s="102"/>
      <c r="D175" s="102"/>
      <c r="E175" s="103" t="s">
        <v>1</v>
      </c>
      <c r="F175" s="151" t="s">
        <v>240</v>
      </c>
      <c r="G175" s="152"/>
      <c r="H175" s="152"/>
      <c r="I175" s="152"/>
      <c r="J175" s="102"/>
      <c r="K175" s="104">
        <v>132</v>
      </c>
      <c r="L175" s="102"/>
      <c r="M175" s="102"/>
      <c r="N175" s="102"/>
      <c r="O175" s="102"/>
      <c r="P175" s="102"/>
      <c r="Q175" s="102"/>
      <c r="R175" s="105"/>
      <c r="T175" s="106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7"/>
      <c r="AT175" s="108" t="s">
        <v>101</v>
      </c>
      <c r="AU175" s="108" t="s">
        <v>96</v>
      </c>
      <c r="AV175" s="6" t="s">
        <v>53</v>
      </c>
      <c r="AW175" s="6" t="s">
        <v>3</v>
      </c>
      <c r="AX175" s="6" t="s">
        <v>46</v>
      </c>
      <c r="AY175" s="108" t="s">
        <v>90</v>
      </c>
    </row>
    <row r="176" spans="2:65" s="1" customFormat="1" ht="22.5" customHeight="1" x14ac:dyDescent="0.3">
      <c r="B176" s="70"/>
      <c r="C176" s="92" t="s">
        <v>154</v>
      </c>
      <c r="D176" s="92" t="s">
        <v>91</v>
      </c>
      <c r="E176" s="93" t="s">
        <v>241</v>
      </c>
      <c r="F176" s="135" t="s">
        <v>242</v>
      </c>
      <c r="G176" s="135"/>
      <c r="H176" s="135"/>
      <c r="I176" s="135"/>
      <c r="J176" s="94" t="s">
        <v>153</v>
      </c>
      <c r="K176" s="95">
        <v>27</v>
      </c>
      <c r="L176" s="96">
        <v>0</v>
      </c>
      <c r="M176" s="136"/>
      <c r="N176" s="136"/>
      <c r="O176" s="136"/>
      <c r="P176" s="136">
        <f>ROUND(V176*K176,2)</f>
        <v>0</v>
      </c>
      <c r="Q176" s="136"/>
      <c r="R176" s="71"/>
      <c r="T176" s="97" t="s">
        <v>1</v>
      </c>
      <c r="U176" s="28" t="s">
        <v>28</v>
      </c>
      <c r="V176" s="57">
        <f>L176+M176</f>
        <v>0</v>
      </c>
      <c r="W176" s="57">
        <f>ROUND(L176*K176,2)</f>
        <v>0</v>
      </c>
      <c r="X176" s="57">
        <f>ROUND(M176*K176,2)</f>
        <v>0</v>
      </c>
      <c r="Y176" s="98">
        <v>0.625</v>
      </c>
      <c r="Z176" s="98">
        <f>Y176*K176</f>
        <v>16.875</v>
      </c>
      <c r="AA176" s="98">
        <v>0</v>
      </c>
      <c r="AB176" s="98">
        <f>AA176*K176</f>
        <v>0</v>
      </c>
      <c r="AC176" s="98">
        <v>0</v>
      </c>
      <c r="AD176" s="99">
        <f>AC176*K176</f>
        <v>0</v>
      </c>
      <c r="AR176" s="12" t="s">
        <v>94</v>
      </c>
      <c r="AT176" s="12" t="s">
        <v>91</v>
      </c>
      <c r="AU176" s="12" t="s">
        <v>96</v>
      </c>
      <c r="AY176" s="12" t="s">
        <v>90</v>
      </c>
      <c r="BE176" s="100">
        <f>IF(U176="základní",P176,0)</f>
        <v>0</v>
      </c>
      <c r="BF176" s="100">
        <f>IF(U176="snížená",P176,0)</f>
        <v>0</v>
      </c>
      <c r="BG176" s="100">
        <f>IF(U176="zákl. přenesená",P176,0)</f>
        <v>0</v>
      </c>
      <c r="BH176" s="100">
        <f>IF(U176="sníž. přenesená",P176,0)</f>
        <v>0</v>
      </c>
      <c r="BI176" s="100">
        <f>IF(U176="nulová",P176,0)</f>
        <v>0</v>
      </c>
      <c r="BJ176" s="12" t="s">
        <v>46</v>
      </c>
      <c r="BK176" s="100">
        <f>ROUND(V176*K176,2)</f>
        <v>0</v>
      </c>
      <c r="BL176" s="12" t="s">
        <v>94</v>
      </c>
      <c r="BM176" s="12" t="s">
        <v>243</v>
      </c>
    </row>
    <row r="177" spans="2:65" s="6" customFormat="1" ht="22.5" customHeight="1" x14ac:dyDescent="0.3">
      <c r="B177" s="101"/>
      <c r="C177" s="102"/>
      <c r="D177" s="102"/>
      <c r="E177" s="103" t="s">
        <v>1</v>
      </c>
      <c r="F177" s="151" t="s">
        <v>244</v>
      </c>
      <c r="G177" s="152"/>
      <c r="H177" s="152"/>
      <c r="I177" s="152"/>
      <c r="J177" s="102"/>
      <c r="K177" s="104">
        <v>27</v>
      </c>
      <c r="L177" s="102"/>
      <c r="M177" s="102"/>
      <c r="N177" s="102"/>
      <c r="O177" s="102"/>
      <c r="P177" s="102"/>
      <c r="Q177" s="102"/>
      <c r="R177" s="105"/>
      <c r="T177" s="106"/>
      <c r="U177" s="102"/>
      <c r="V177" s="102"/>
      <c r="W177" s="102"/>
      <c r="X177" s="102"/>
      <c r="Y177" s="102"/>
      <c r="Z177" s="102"/>
      <c r="AA177" s="102"/>
      <c r="AB177" s="102"/>
      <c r="AC177" s="102"/>
      <c r="AD177" s="107"/>
      <c r="AT177" s="108" t="s">
        <v>101</v>
      </c>
      <c r="AU177" s="108" t="s">
        <v>96</v>
      </c>
      <c r="AV177" s="6" t="s">
        <v>53</v>
      </c>
      <c r="AW177" s="6" t="s">
        <v>3</v>
      </c>
      <c r="AX177" s="6" t="s">
        <v>46</v>
      </c>
      <c r="AY177" s="108" t="s">
        <v>90</v>
      </c>
    </row>
    <row r="178" spans="2:65" s="1" customFormat="1" ht="22.5" customHeight="1" x14ac:dyDescent="0.3">
      <c r="B178" s="70"/>
      <c r="C178" s="109" t="s">
        <v>155</v>
      </c>
      <c r="D178" s="109" t="s">
        <v>134</v>
      </c>
      <c r="E178" s="110" t="s">
        <v>245</v>
      </c>
      <c r="F178" s="148" t="s">
        <v>246</v>
      </c>
      <c r="G178" s="148"/>
      <c r="H178" s="148"/>
      <c r="I178" s="148"/>
      <c r="J178" s="111" t="s">
        <v>149</v>
      </c>
      <c r="K178" s="112">
        <v>15</v>
      </c>
      <c r="L178" s="113"/>
      <c r="M178" s="149">
        <v>0</v>
      </c>
      <c r="N178" s="149"/>
      <c r="O178" s="150"/>
      <c r="P178" s="136">
        <f t="shared" ref="P178:P183" si="13">ROUND(V178*K178,2)</f>
        <v>0</v>
      </c>
      <c r="Q178" s="136"/>
      <c r="R178" s="71"/>
      <c r="T178" s="97" t="s">
        <v>1</v>
      </c>
      <c r="U178" s="28" t="s">
        <v>28</v>
      </c>
      <c r="V178" s="57">
        <f t="shared" ref="V178:V183" si="14">L178+M178</f>
        <v>0</v>
      </c>
      <c r="W178" s="57">
        <f t="shared" ref="W178:W183" si="15">ROUND(L178*K178,2)</f>
        <v>0</v>
      </c>
      <c r="X178" s="57">
        <f t="shared" ref="X178:X183" si="16">ROUND(M178*K178,2)</f>
        <v>0</v>
      </c>
      <c r="Y178" s="98">
        <v>0</v>
      </c>
      <c r="Z178" s="98">
        <f t="shared" ref="Z178:Z183" si="17">Y178*K178</f>
        <v>0</v>
      </c>
      <c r="AA178" s="98">
        <v>0</v>
      </c>
      <c r="AB178" s="98">
        <f t="shared" ref="AB178:AB183" si="18">AA178*K178</f>
        <v>0</v>
      </c>
      <c r="AC178" s="98">
        <v>0</v>
      </c>
      <c r="AD178" s="99">
        <f t="shared" ref="AD178:AD183" si="19">AC178*K178</f>
        <v>0</v>
      </c>
      <c r="AR178" s="12" t="s">
        <v>106</v>
      </c>
      <c r="AT178" s="12" t="s">
        <v>134</v>
      </c>
      <c r="AU178" s="12" t="s">
        <v>96</v>
      </c>
      <c r="AY178" s="12" t="s">
        <v>90</v>
      </c>
      <c r="BE178" s="100">
        <f t="shared" ref="BE178:BE183" si="20">IF(U178="základní",P178,0)</f>
        <v>0</v>
      </c>
      <c r="BF178" s="100">
        <f t="shared" ref="BF178:BF183" si="21">IF(U178="snížená",P178,0)</f>
        <v>0</v>
      </c>
      <c r="BG178" s="100">
        <f t="shared" ref="BG178:BG183" si="22">IF(U178="zákl. přenesená",P178,0)</f>
        <v>0</v>
      </c>
      <c r="BH178" s="100">
        <f t="shared" ref="BH178:BH183" si="23">IF(U178="sníž. přenesená",P178,0)</f>
        <v>0</v>
      </c>
      <c r="BI178" s="100">
        <f t="shared" ref="BI178:BI183" si="24">IF(U178="nulová",P178,0)</f>
        <v>0</v>
      </c>
      <c r="BJ178" s="12" t="s">
        <v>46</v>
      </c>
      <c r="BK178" s="100">
        <f t="shared" ref="BK178:BK183" si="25">ROUND(V178*K178,2)</f>
        <v>0</v>
      </c>
      <c r="BL178" s="12" t="s">
        <v>94</v>
      </c>
      <c r="BM178" s="12" t="s">
        <v>247</v>
      </c>
    </row>
    <row r="179" spans="2:65" s="1" customFormat="1" ht="22.5" customHeight="1" x14ac:dyDescent="0.3">
      <c r="B179" s="70"/>
      <c r="C179" s="109" t="s">
        <v>156</v>
      </c>
      <c r="D179" s="109" t="s">
        <v>134</v>
      </c>
      <c r="E179" s="110" t="s">
        <v>248</v>
      </c>
      <c r="F179" s="148" t="s">
        <v>249</v>
      </c>
      <c r="G179" s="148"/>
      <c r="H179" s="148"/>
      <c r="I179" s="148"/>
      <c r="J179" s="111" t="s">
        <v>149</v>
      </c>
      <c r="K179" s="112">
        <v>6</v>
      </c>
      <c r="L179" s="113"/>
      <c r="M179" s="149">
        <v>0</v>
      </c>
      <c r="N179" s="149"/>
      <c r="O179" s="150"/>
      <c r="P179" s="136">
        <f t="shared" si="13"/>
        <v>0</v>
      </c>
      <c r="Q179" s="136"/>
      <c r="R179" s="71"/>
      <c r="T179" s="97" t="s">
        <v>1</v>
      </c>
      <c r="U179" s="28" t="s">
        <v>28</v>
      </c>
      <c r="V179" s="57">
        <f t="shared" si="14"/>
        <v>0</v>
      </c>
      <c r="W179" s="57">
        <f t="shared" si="15"/>
        <v>0</v>
      </c>
      <c r="X179" s="57">
        <f t="shared" si="16"/>
        <v>0</v>
      </c>
      <c r="Y179" s="98">
        <v>0</v>
      </c>
      <c r="Z179" s="98">
        <f t="shared" si="17"/>
        <v>0</v>
      </c>
      <c r="AA179" s="98">
        <v>0</v>
      </c>
      <c r="AB179" s="98">
        <f t="shared" si="18"/>
        <v>0</v>
      </c>
      <c r="AC179" s="98">
        <v>0</v>
      </c>
      <c r="AD179" s="99">
        <f t="shared" si="19"/>
        <v>0</v>
      </c>
      <c r="AR179" s="12" t="s">
        <v>106</v>
      </c>
      <c r="AT179" s="12" t="s">
        <v>134</v>
      </c>
      <c r="AU179" s="12" t="s">
        <v>96</v>
      </c>
      <c r="AY179" s="12" t="s">
        <v>90</v>
      </c>
      <c r="BE179" s="100">
        <f t="shared" si="20"/>
        <v>0</v>
      </c>
      <c r="BF179" s="100">
        <f t="shared" si="21"/>
        <v>0</v>
      </c>
      <c r="BG179" s="100">
        <f t="shared" si="22"/>
        <v>0</v>
      </c>
      <c r="BH179" s="100">
        <f t="shared" si="23"/>
        <v>0</v>
      </c>
      <c r="BI179" s="100">
        <f t="shared" si="24"/>
        <v>0</v>
      </c>
      <c r="BJ179" s="12" t="s">
        <v>46</v>
      </c>
      <c r="BK179" s="100">
        <f t="shared" si="25"/>
        <v>0</v>
      </c>
      <c r="BL179" s="12" t="s">
        <v>94</v>
      </c>
      <c r="BM179" s="12" t="s">
        <v>250</v>
      </c>
    </row>
    <row r="180" spans="2:65" s="1" customFormat="1" ht="22.5" customHeight="1" x14ac:dyDescent="0.3">
      <c r="B180" s="70"/>
      <c r="C180" s="109" t="s">
        <v>157</v>
      </c>
      <c r="D180" s="109" t="s">
        <v>134</v>
      </c>
      <c r="E180" s="110" t="s">
        <v>251</v>
      </c>
      <c r="F180" s="148" t="s">
        <v>252</v>
      </c>
      <c r="G180" s="148"/>
      <c r="H180" s="148"/>
      <c r="I180" s="148"/>
      <c r="J180" s="111" t="s">
        <v>149</v>
      </c>
      <c r="K180" s="112">
        <v>3</v>
      </c>
      <c r="L180" s="113"/>
      <c r="M180" s="149">
        <v>0</v>
      </c>
      <c r="N180" s="149"/>
      <c r="O180" s="150"/>
      <c r="P180" s="136">
        <f t="shared" si="13"/>
        <v>0</v>
      </c>
      <c r="Q180" s="136"/>
      <c r="R180" s="71"/>
      <c r="T180" s="97" t="s">
        <v>1</v>
      </c>
      <c r="U180" s="28" t="s">
        <v>28</v>
      </c>
      <c r="V180" s="57">
        <f t="shared" si="14"/>
        <v>0</v>
      </c>
      <c r="W180" s="57">
        <f t="shared" si="15"/>
        <v>0</v>
      </c>
      <c r="X180" s="57">
        <f t="shared" si="16"/>
        <v>0</v>
      </c>
      <c r="Y180" s="98">
        <v>0</v>
      </c>
      <c r="Z180" s="98">
        <f t="shared" si="17"/>
        <v>0</v>
      </c>
      <c r="AA180" s="98">
        <v>0</v>
      </c>
      <c r="AB180" s="98">
        <f t="shared" si="18"/>
        <v>0</v>
      </c>
      <c r="AC180" s="98">
        <v>0</v>
      </c>
      <c r="AD180" s="99">
        <f t="shared" si="19"/>
        <v>0</v>
      </c>
      <c r="AR180" s="12" t="s">
        <v>106</v>
      </c>
      <c r="AT180" s="12" t="s">
        <v>134</v>
      </c>
      <c r="AU180" s="12" t="s">
        <v>96</v>
      </c>
      <c r="AY180" s="12" t="s">
        <v>90</v>
      </c>
      <c r="BE180" s="100">
        <f t="shared" si="20"/>
        <v>0</v>
      </c>
      <c r="BF180" s="100">
        <f t="shared" si="21"/>
        <v>0</v>
      </c>
      <c r="BG180" s="100">
        <f t="shared" si="22"/>
        <v>0</v>
      </c>
      <c r="BH180" s="100">
        <f t="shared" si="23"/>
        <v>0</v>
      </c>
      <c r="BI180" s="100">
        <f t="shared" si="24"/>
        <v>0</v>
      </c>
      <c r="BJ180" s="12" t="s">
        <v>46</v>
      </c>
      <c r="BK180" s="100">
        <f t="shared" si="25"/>
        <v>0</v>
      </c>
      <c r="BL180" s="12" t="s">
        <v>94</v>
      </c>
      <c r="BM180" s="12" t="s">
        <v>253</v>
      </c>
    </row>
    <row r="181" spans="2:65" s="1" customFormat="1" ht="31.5" customHeight="1" x14ac:dyDescent="0.3">
      <c r="B181" s="70"/>
      <c r="C181" s="109" t="s">
        <v>158</v>
      </c>
      <c r="D181" s="109" t="s">
        <v>134</v>
      </c>
      <c r="E181" s="110" t="s">
        <v>254</v>
      </c>
      <c r="F181" s="147" t="s">
        <v>335</v>
      </c>
      <c r="G181" s="148"/>
      <c r="H181" s="148"/>
      <c r="I181" s="148"/>
      <c r="J181" s="111" t="s">
        <v>149</v>
      </c>
      <c r="K181" s="112">
        <v>3</v>
      </c>
      <c r="L181" s="113"/>
      <c r="M181" s="149">
        <v>0</v>
      </c>
      <c r="N181" s="149"/>
      <c r="O181" s="150"/>
      <c r="P181" s="136">
        <f t="shared" si="13"/>
        <v>0</v>
      </c>
      <c r="Q181" s="136"/>
      <c r="R181" s="71"/>
      <c r="T181" s="97" t="s">
        <v>1</v>
      </c>
      <c r="U181" s="28" t="s">
        <v>28</v>
      </c>
      <c r="V181" s="57">
        <f t="shared" si="14"/>
        <v>0</v>
      </c>
      <c r="W181" s="57">
        <f t="shared" si="15"/>
        <v>0</v>
      </c>
      <c r="X181" s="57">
        <f t="shared" si="16"/>
        <v>0</v>
      </c>
      <c r="Y181" s="98">
        <v>0</v>
      </c>
      <c r="Z181" s="98">
        <f t="shared" si="17"/>
        <v>0</v>
      </c>
      <c r="AA181" s="98">
        <v>0</v>
      </c>
      <c r="AB181" s="98">
        <f t="shared" si="18"/>
        <v>0</v>
      </c>
      <c r="AC181" s="98">
        <v>0</v>
      </c>
      <c r="AD181" s="99">
        <f t="shared" si="19"/>
        <v>0</v>
      </c>
      <c r="AR181" s="12" t="s">
        <v>106</v>
      </c>
      <c r="AT181" s="12" t="s">
        <v>134</v>
      </c>
      <c r="AU181" s="12" t="s">
        <v>96</v>
      </c>
      <c r="AY181" s="12" t="s">
        <v>90</v>
      </c>
      <c r="BE181" s="100">
        <f t="shared" si="20"/>
        <v>0</v>
      </c>
      <c r="BF181" s="100">
        <f t="shared" si="21"/>
        <v>0</v>
      </c>
      <c r="BG181" s="100">
        <f t="shared" si="22"/>
        <v>0</v>
      </c>
      <c r="BH181" s="100">
        <f t="shared" si="23"/>
        <v>0</v>
      </c>
      <c r="BI181" s="100">
        <f t="shared" si="24"/>
        <v>0</v>
      </c>
      <c r="BJ181" s="12" t="s">
        <v>46</v>
      </c>
      <c r="BK181" s="100">
        <f t="shared" si="25"/>
        <v>0</v>
      </c>
      <c r="BL181" s="12" t="s">
        <v>94</v>
      </c>
      <c r="BM181" s="12" t="s">
        <v>255</v>
      </c>
    </row>
    <row r="182" spans="2:65" s="1" customFormat="1" ht="22.5" customHeight="1" x14ac:dyDescent="0.3">
      <c r="B182" s="70"/>
      <c r="C182" s="92" t="s">
        <v>159</v>
      </c>
      <c r="D182" s="92" t="s">
        <v>91</v>
      </c>
      <c r="E182" s="93" t="s">
        <v>256</v>
      </c>
      <c r="F182" s="189" t="s">
        <v>257</v>
      </c>
      <c r="G182" s="189"/>
      <c r="H182" s="189"/>
      <c r="I182" s="189"/>
      <c r="J182" s="94" t="s">
        <v>153</v>
      </c>
      <c r="K182" s="95">
        <v>1</v>
      </c>
      <c r="L182" s="96">
        <v>0</v>
      </c>
      <c r="M182" s="136"/>
      <c r="N182" s="136"/>
      <c r="O182" s="136"/>
      <c r="P182" s="136">
        <f t="shared" si="13"/>
        <v>0</v>
      </c>
      <c r="Q182" s="136"/>
      <c r="R182" s="71"/>
      <c r="T182" s="97" t="s">
        <v>1</v>
      </c>
      <c r="U182" s="28" t="s">
        <v>28</v>
      </c>
      <c r="V182" s="57">
        <f t="shared" si="14"/>
        <v>0</v>
      </c>
      <c r="W182" s="57">
        <f t="shared" si="15"/>
        <v>0</v>
      </c>
      <c r="X182" s="57">
        <f t="shared" si="16"/>
        <v>0</v>
      </c>
      <c r="Y182" s="98">
        <v>0.71599999999999997</v>
      </c>
      <c r="Z182" s="98">
        <f t="shared" si="17"/>
        <v>0.71599999999999997</v>
      </c>
      <c r="AA182" s="98">
        <v>0</v>
      </c>
      <c r="AB182" s="98">
        <f t="shared" si="18"/>
        <v>0</v>
      </c>
      <c r="AC182" s="98">
        <v>0</v>
      </c>
      <c r="AD182" s="99">
        <f t="shared" si="19"/>
        <v>0</v>
      </c>
      <c r="AR182" s="12" t="s">
        <v>94</v>
      </c>
      <c r="AT182" s="12" t="s">
        <v>91</v>
      </c>
      <c r="AU182" s="12" t="s">
        <v>96</v>
      </c>
      <c r="AY182" s="12" t="s">
        <v>90</v>
      </c>
      <c r="BE182" s="100">
        <f t="shared" si="20"/>
        <v>0</v>
      </c>
      <c r="BF182" s="100">
        <f t="shared" si="21"/>
        <v>0</v>
      </c>
      <c r="BG182" s="100">
        <f t="shared" si="22"/>
        <v>0</v>
      </c>
      <c r="BH182" s="100">
        <f t="shared" si="23"/>
        <v>0</v>
      </c>
      <c r="BI182" s="100">
        <f t="shared" si="24"/>
        <v>0</v>
      </c>
      <c r="BJ182" s="12" t="s">
        <v>46</v>
      </c>
      <c r="BK182" s="100">
        <f t="shared" si="25"/>
        <v>0</v>
      </c>
      <c r="BL182" s="12" t="s">
        <v>94</v>
      </c>
      <c r="BM182" s="12" t="s">
        <v>258</v>
      </c>
    </row>
    <row r="183" spans="2:65" s="1" customFormat="1" ht="22.5" customHeight="1" x14ac:dyDescent="0.3">
      <c r="B183" s="70"/>
      <c r="C183" s="109" t="s">
        <v>160</v>
      </c>
      <c r="D183" s="109" t="s">
        <v>134</v>
      </c>
      <c r="E183" s="110" t="s">
        <v>259</v>
      </c>
      <c r="F183" s="148" t="s">
        <v>260</v>
      </c>
      <c r="G183" s="148"/>
      <c r="H183" s="148"/>
      <c r="I183" s="148"/>
      <c r="J183" s="111" t="s">
        <v>149</v>
      </c>
      <c r="K183" s="112">
        <v>1</v>
      </c>
      <c r="L183" s="113"/>
      <c r="M183" s="149">
        <v>0</v>
      </c>
      <c r="N183" s="149"/>
      <c r="O183" s="150"/>
      <c r="P183" s="136">
        <f t="shared" si="13"/>
        <v>0</v>
      </c>
      <c r="Q183" s="136"/>
      <c r="R183" s="71"/>
      <c r="T183" s="97" t="s">
        <v>1</v>
      </c>
      <c r="U183" s="28" t="s">
        <v>28</v>
      </c>
      <c r="V183" s="57">
        <f t="shared" si="14"/>
        <v>0</v>
      </c>
      <c r="W183" s="57">
        <f t="shared" si="15"/>
        <v>0</v>
      </c>
      <c r="X183" s="57">
        <f t="shared" si="16"/>
        <v>0</v>
      </c>
      <c r="Y183" s="98">
        <v>0</v>
      </c>
      <c r="Z183" s="98">
        <f t="shared" si="17"/>
        <v>0</v>
      </c>
      <c r="AA183" s="98">
        <v>0</v>
      </c>
      <c r="AB183" s="98">
        <f t="shared" si="18"/>
        <v>0</v>
      </c>
      <c r="AC183" s="98">
        <v>0</v>
      </c>
      <c r="AD183" s="99">
        <f t="shared" si="19"/>
        <v>0</v>
      </c>
      <c r="AR183" s="12" t="s">
        <v>106</v>
      </c>
      <c r="AT183" s="12" t="s">
        <v>134</v>
      </c>
      <c r="AU183" s="12" t="s">
        <v>96</v>
      </c>
      <c r="AY183" s="12" t="s">
        <v>90</v>
      </c>
      <c r="BE183" s="100">
        <f t="shared" si="20"/>
        <v>0</v>
      </c>
      <c r="BF183" s="100">
        <f t="shared" si="21"/>
        <v>0</v>
      </c>
      <c r="BG183" s="100">
        <f t="shared" si="22"/>
        <v>0</v>
      </c>
      <c r="BH183" s="100">
        <f t="shared" si="23"/>
        <v>0</v>
      </c>
      <c r="BI183" s="100">
        <f t="shared" si="24"/>
        <v>0</v>
      </c>
      <c r="BJ183" s="12" t="s">
        <v>46</v>
      </c>
      <c r="BK183" s="100">
        <f t="shared" si="25"/>
        <v>0</v>
      </c>
      <c r="BL183" s="12" t="s">
        <v>94</v>
      </c>
      <c r="BM183" s="12" t="s">
        <v>261</v>
      </c>
    </row>
    <row r="184" spans="2:65" s="7" customFormat="1" ht="21.6" customHeight="1" x14ac:dyDescent="0.3">
      <c r="B184" s="118"/>
      <c r="C184" s="119"/>
      <c r="D184" s="120" t="s">
        <v>178</v>
      </c>
      <c r="E184" s="120"/>
      <c r="F184" s="131"/>
      <c r="G184" s="131"/>
      <c r="H184" s="131"/>
      <c r="I184" s="131"/>
      <c r="J184" s="120"/>
      <c r="K184" s="120"/>
      <c r="L184" s="120"/>
      <c r="M184" s="187">
        <f>BK184</f>
        <v>0</v>
      </c>
      <c r="N184" s="188"/>
      <c r="O184" s="188"/>
      <c r="P184" s="188"/>
      <c r="Q184" s="188"/>
      <c r="R184" s="121"/>
      <c r="T184" s="122"/>
      <c r="U184" s="119"/>
      <c r="V184" s="119"/>
      <c r="W184" s="123">
        <f>SUM(W185:W205)</f>
        <v>0</v>
      </c>
      <c r="X184" s="123">
        <f>SUM(X185:X205)</f>
        <v>0</v>
      </c>
      <c r="Y184" s="119"/>
      <c r="Z184" s="124">
        <f>SUM(Z185:Z205)</f>
        <v>34.046999999999997</v>
      </c>
      <c r="AA184" s="119"/>
      <c r="AB184" s="124">
        <f>SUM(AB185:AB205)</f>
        <v>1.0887500000000001</v>
      </c>
      <c r="AC184" s="119"/>
      <c r="AD184" s="125">
        <f>SUM(AD185:AD205)</f>
        <v>0</v>
      </c>
      <c r="AR184" s="126" t="s">
        <v>46</v>
      </c>
      <c r="AT184" s="127" t="s">
        <v>44</v>
      </c>
      <c r="AU184" s="127" t="s">
        <v>96</v>
      </c>
      <c r="AY184" s="126" t="s">
        <v>90</v>
      </c>
      <c r="BK184" s="128">
        <f>SUM(BK185:BK205)</f>
        <v>0</v>
      </c>
    </row>
    <row r="185" spans="2:65" s="1" customFormat="1" ht="31.5" customHeight="1" x14ac:dyDescent="0.3">
      <c r="B185" s="70"/>
      <c r="C185" s="92" t="s">
        <v>161</v>
      </c>
      <c r="D185" s="92" t="s">
        <v>91</v>
      </c>
      <c r="E185" s="93" t="s">
        <v>262</v>
      </c>
      <c r="F185" s="135" t="s">
        <v>263</v>
      </c>
      <c r="G185" s="135"/>
      <c r="H185" s="135"/>
      <c r="I185" s="135"/>
      <c r="J185" s="94" t="s">
        <v>153</v>
      </c>
      <c r="K185" s="95">
        <v>3</v>
      </c>
      <c r="L185" s="96"/>
      <c r="M185" s="136"/>
      <c r="N185" s="136"/>
      <c r="O185" s="136"/>
      <c r="P185" s="136">
        <f t="shared" ref="P185:P198" si="26">ROUND(V185*K185,2)</f>
        <v>0</v>
      </c>
      <c r="Q185" s="136"/>
      <c r="R185" s="71"/>
      <c r="T185" s="97" t="s">
        <v>1</v>
      </c>
      <c r="U185" s="28" t="s">
        <v>28</v>
      </c>
      <c r="V185" s="57">
        <f t="shared" ref="V185:V198" si="27">L185+M185</f>
        <v>0</v>
      </c>
      <c r="W185" s="57">
        <f t="shared" ref="W185:W198" si="28">ROUND(L185*K185,2)</f>
        <v>0</v>
      </c>
      <c r="X185" s="57">
        <f t="shared" ref="X185:X198" si="29">ROUND(M185*K185,2)</f>
        <v>0</v>
      </c>
      <c r="Y185" s="98">
        <v>1.554</v>
      </c>
      <c r="Z185" s="98">
        <f t="shared" ref="Z185:Z198" si="30">Y185*K185</f>
        <v>4.6619999999999999</v>
      </c>
      <c r="AA185" s="98">
        <v>8.5999999999999998E-4</v>
      </c>
      <c r="AB185" s="98">
        <f t="shared" ref="AB185:AB198" si="31">AA185*K185</f>
        <v>2.5799999999999998E-3</v>
      </c>
      <c r="AC185" s="98">
        <v>0</v>
      </c>
      <c r="AD185" s="99">
        <f t="shared" ref="AD185:AD198" si="32">AC185*K185</f>
        <v>0</v>
      </c>
      <c r="AR185" s="12" t="s">
        <v>94</v>
      </c>
      <c r="AT185" s="12" t="s">
        <v>91</v>
      </c>
      <c r="AU185" s="12" t="s">
        <v>94</v>
      </c>
      <c r="AY185" s="12" t="s">
        <v>90</v>
      </c>
      <c r="BE185" s="100">
        <f t="shared" ref="BE185:BE198" si="33">IF(U185="základní",P185,0)</f>
        <v>0</v>
      </c>
      <c r="BF185" s="100">
        <f t="shared" ref="BF185:BF198" si="34">IF(U185="snížená",P185,0)</f>
        <v>0</v>
      </c>
      <c r="BG185" s="100">
        <f t="shared" ref="BG185:BG198" si="35">IF(U185="zákl. přenesená",P185,0)</f>
        <v>0</v>
      </c>
      <c r="BH185" s="100">
        <f t="shared" ref="BH185:BH198" si="36">IF(U185="sníž. přenesená",P185,0)</f>
        <v>0</v>
      </c>
      <c r="BI185" s="100">
        <f t="shared" ref="BI185:BI198" si="37">IF(U185="nulová",P185,0)</f>
        <v>0</v>
      </c>
      <c r="BJ185" s="12" t="s">
        <v>46</v>
      </c>
      <c r="BK185" s="100">
        <f t="shared" ref="BK185:BK198" si="38">ROUND(V185*K185,2)</f>
        <v>0</v>
      </c>
      <c r="BL185" s="12" t="s">
        <v>94</v>
      </c>
      <c r="BM185" s="12" t="s">
        <v>264</v>
      </c>
    </row>
    <row r="186" spans="2:65" s="1" customFormat="1" ht="31.5" customHeight="1" x14ac:dyDescent="0.3">
      <c r="B186" s="70"/>
      <c r="C186" s="109" t="s">
        <v>162</v>
      </c>
      <c r="D186" s="109" t="s">
        <v>134</v>
      </c>
      <c r="E186" s="110" t="s">
        <v>265</v>
      </c>
      <c r="F186" s="148" t="s">
        <v>266</v>
      </c>
      <c r="G186" s="148"/>
      <c r="H186" s="148"/>
      <c r="I186" s="148"/>
      <c r="J186" s="111" t="s">
        <v>149</v>
      </c>
      <c r="K186" s="112">
        <v>3</v>
      </c>
      <c r="L186" s="113"/>
      <c r="M186" s="149">
        <v>0</v>
      </c>
      <c r="N186" s="149"/>
      <c r="O186" s="150"/>
      <c r="P186" s="136">
        <f t="shared" si="26"/>
        <v>0</v>
      </c>
      <c r="Q186" s="136"/>
      <c r="R186" s="71"/>
      <c r="T186" s="97" t="s">
        <v>1</v>
      </c>
      <c r="U186" s="28" t="s">
        <v>28</v>
      </c>
      <c r="V186" s="57">
        <f t="shared" si="27"/>
        <v>0</v>
      </c>
      <c r="W186" s="57">
        <f t="shared" si="28"/>
        <v>0</v>
      </c>
      <c r="X186" s="57">
        <f t="shared" si="29"/>
        <v>0</v>
      </c>
      <c r="Y186" s="98">
        <v>0</v>
      </c>
      <c r="Z186" s="98">
        <f t="shared" si="30"/>
        <v>0</v>
      </c>
      <c r="AA186" s="98">
        <v>0</v>
      </c>
      <c r="AB186" s="98">
        <f t="shared" si="31"/>
        <v>0</v>
      </c>
      <c r="AC186" s="98">
        <v>0</v>
      </c>
      <c r="AD186" s="99">
        <f t="shared" si="32"/>
        <v>0</v>
      </c>
      <c r="AR186" s="12" t="s">
        <v>106</v>
      </c>
      <c r="AT186" s="12" t="s">
        <v>134</v>
      </c>
      <c r="AU186" s="12" t="s">
        <v>94</v>
      </c>
      <c r="AY186" s="12" t="s">
        <v>90</v>
      </c>
      <c r="BE186" s="100">
        <f t="shared" si="33"/>
        <v>0</v>
      </c>
      <c r="BF186" s="100">
        <f t="shared" si="34"/>
        <v>0</v>
      </c>
      <c r="BG186" s="100">
        <f t="shared" si="35"/>
        <v>0</v>
      </c>
      <c r="BH186" s="100">
        <f t="shared" si="36"/>
        <v>0</v>
      </c>
      <c r="BI186" s="100">
        <f t="shared" si="37"/>
        <v>0</v>
      </c>
      <c r="BJ186" s="12" t="s">
        <v>46</v>
      </c>
      <c r="BK186" s="100">
        <f t="shared" si="38"/>
        <v>0</v>
      </c>
      <c r="BL186" s="12" t="s">
        <v>94</v>
      </c>
      <c r="BM186" s="12" t="s">
        <v>267</v>
      </c>
    </row>
    <row r="187" spans="2:65" s="1" customFormat="1" ht="22.5" customHeight="1" x14ac:dyDescent="0.3">
      <c r="B187" s="70"/>
      <c r="C187" s="109" t="s">
        <v>163</v>
      </c>
      <c r="D187" s="109" t="s">
        <v>134</v>
      </c>
      <c r="E187" s="129" t="s">
        <v>323</v>
      </c>
      <c r="F187" s="147" t="s">
        <v>324</v>
      </c>
      <c r="G187" s="147"/>
      <c r="H187" s="147"/>
      <c r="I187" s="147"/>
      <c r="J187" s="111" t="s">
        <v>149</v>
      </c>
      <c r="K187" s="112">
        <v>3</v>
      </c>
      <c r="L187" s="113"/>
      <c r="M187" s="149">
        <v>0</v>
      </c>
      <c r="N187" s="149"/>
      <c r="O187" s="150"/>
      <c r="P187" s="136">
        <f t="shared" si="26"/>
        <v>0</v>
      </c>
      <c r="Q187" s="136"/>
      <c r="R187" s="71"/>
      <c r="T187" s="97" t="s">
        <v>1</v>
      </c>
      <c r="U187" s="28" t="s">
        <v>28</v>
      </c>
      <c r="V187" s="57">
        <f t="shared" si="27"/>
        <v>0</v>
      </c>
      <c r="W187" s="57">
        <f t="shared" si="28"/>
        <v>0</v>
      </c>
      <c r="X187" s="57">
        <f t="shared" si="29"/>
        <v>0</v>
      </c>
      <c r="Y187" s="98">
        <v>0</v>
      </c>
      <c r="Z187" s="98">
        <f t="shared" si="30"/>
        <v>0</v>
      </c>
      <c r="AA187" s="98">
        <v>0</v>
      </c>
      <c r="AB187" s="98">
        <f t="shared" si="31"/>
        <v>0</v>
      </c>
      <c r="AC187" s="98">
        <v>0</v>
      </c>
      <c r="AD187" s="99">
        <f t="shared" si="32"/>
        <v>0</v>
      </c>
      <c r="AR187" s="12" t="s">
        <v>106</v>
      </c>
      <c r="AT187" s="12" t="s">
        <v>134</v>
      </c>
      <c r="AU187" s="12" t="s">
        <v>94</v>
      </c>
      <c r="AY187" s="12" t="s">
        <v>90</v>
      </c>
      <c r="BE187" s="100">
        <f t="shared" si="33"/>
        <v>0</v>
      </c>
      <c r="BF187" s="100">
        <f t="shared" si="34"/>
        <v>0</v>
      </c>
      <c r="BG187" s="100">
        <f t="shared" si="35"/>
        <v>0</v>
      </c>
      <c r="BH187" s="100">
        <f t="shared" si="36"/>
        <v>0</v>
      </c>
      <c r="BI187" s="100">
        <f t="shared" si="37"/>
        <v>0</v>
      </c>
      <c r="BJ187" s="12" t="s">
        <v>46</v>
      </c>
      <c r="BK187" s="100">
        <f t="shared" si="38"/>
        <v>0</v>
      </c>
      <c r="BL187" s="12" t="s">
        <v>94</v>
      </c>
      <c r="BM187" s="12" t="s">
        <v>268</v>
      </c>
    </row>
    <row r="188" spans="2:65" s="1" customFormat="1" ht="22.5" customHeight="1" x14ac:dyDescent="0.3">
      <c r="B188" s="70"/>
      <c r="C188" s="109" t="s">
        <v>164</v>
      </c>
      <c r="D188" s="109" t="s">
        <v>134</v>
      </c>
      <c r="E188" s="110" t="s">
        <v>175</v>
      </c>
      <c r="F188" s="148" t="s">
        <v>269</v>
      </c>
      <c r="G188" s="148"/>
      <c r="H188" s="148"/>
      <c r="I188" s="148"/>
      <c r="J188" s="111" t="s">
        <v>149</v>
      </c>
      <c r="K188" s="112">
        <v>3</v>
      </c>
      <c r="L188" s="113"/>
      <c r="M188" s="149">
        <v>0</v>
      </c>
      <c r="N188" s="149"/>
      <c r="O188" s="150"/>
      <c r="P188" s="136">
        <f t="shared" si="26"/>
        <v>0</v>
      </c>
      <c r="Q188" s="136"/>
      <c r="R188" s="71"/>
      <c r="T188" s="97" t="s">
        <v>1</v>
      </c>
      <c r="U188" s="28" t="s">
        <v>28</v>
      </c>
      <c r="V188" s="57">
        <f t="shared" si="27"/>
        <v>0</v>
      </c>
      <c r="W188" s="57">
        <f t="shared" si="28"/>
        <v>0</v>
      </c>
      <c r="X188" s="57">
        <f t="shared" si="29"/>
        <v>0</v>
      </c>
      <c r="Y188" s="98">
        <v>0</v>
      </c>
      <c r="Z188" s="98">
        <f t="shared" si="30"/>
        <v>0</v>
      </c>
      <c r="AA188" s="98">
        <v>0</v>
      </c>
      <c r="AB188" s="98">
        <f t="shared" si="31"/>
        <v>0</v>
      </c>
      <c r="AC188" s="98">
        <v>0</v>
      </c>
      <c r="AD188" s="99">
        <f t="shared" si="32"/>
        <v>0</v>
      </c>
      <c r="AR188" s="12" t="s">
        <v>106</v>
      </c>
      <c r="AT188" s="12" t="s">
        <v>134</v>
      </c>
      <c r="AU188" s="12" t="s">
        <v>94</v>
      </c>
      <c r="AY188" s="12" t="s">
        <v>90</v>
      </c>
      <c r="BE188" s="100">
        <f t="shared" si="33"/>
        <v>0</v>
      </c>
      <c r="BF188" s="100">
        <f t="shared" si="34"/>
        <v>0</v>
      </c>
      <c r="BG188" s="100">
        <f t="shared" si="35"/>
        <v>0</v>
      </c>
      <c r="BH188" s="100">
        <f t="shared" si="36"/>
        <v>0</v>
      </c>
      <c r="BI188" s="100">
        <f t="shared" si="37"/>
        <v>0</v>
      </c>
      <c r="BJ188" s="12" t="s">
        <v>46</v>
      </c>
      <c r="BK188" s="100">
        <f t="shared" si="38"/>
        <v>0</v>
      </c>
      <c r="BL188" s="12" t="s">
        <v>94</v>
      </c>
      <c r="BM188" s="12" t="s">
        <v>270</v>
      </c>
    </row>
    <row r="189" spans="2:65" s="1" customFormat="1" ht="22.5" customHeight="1" x14ac:dyDescent="0.3">
      <c r="B189" s="70"/>
      <c r="C189" s="92" t="s">
        <v>165</v>
      </c>
      <c r="D189" s="92" t="s">
        <v>91</v>
      </c>
      <c r="E189" s="93" t="s">
        <v>271</v>
      </c>
      <c r="F189" s="135" t="s">
        <v>272</v>
      </c>
      <c r="G189" s="135"/>
      <c r="H189" s="135"/>
      <c r="I189" s="135"/>
      <c r="J189" s="94" t="s">
        <v>153</v>
      </c>
      <c r="K189" s="95">
        <v>3</v>
      </c>
      <c r="L189" s="96"/>
      <c r="M189" s="136"/>
      <c r="N189" s="136"/>
      <c r="O189" s="136"/>
      <c r="P189" s="136">
        <f t="shared" si="26"/>
        <v>0</v>
      </c>
      <c r="Q189" s="136"/>
      <c r="R189" s="71"/>
      <c r="T189" s="97" t="s">
        <v>1</v>
      </c>
      <c r="U189" s="28" t="s">
        <v>28</v>
      </c>
      <c r="V189" s="57">
        <f t="shared" si="27"/>
        <v>0</v>
      </c>
      <c r="W189" s="57">
        <f t="shared" si="28"/>
        <v>0</v>
      </c>
      <c r="X189" s="57">
        <f t="shared" si="29"/>
        <v>0</v>
      </c>
      <c r="Y189" s="98">
        <v>0.86299999999999999</v>
      </c>
      <c r="Z189" s="98">
        <f t="shared" si="30"/>
        <v>2.589</v>
      </c>
      <c r="AA189" s="98">
        <v>0.12303</v>
      </c>
      <c r="AB189" s="98">
        <f t="shared" si="31"/>
        <v>0.36909000000000003</v>
      </c>
      <c r="AC189" s="98">
        <v>0</v>
      </c>
      <c r="AD189" s="99">
        <f t="shared" si="32"/>
        <v>0</v>
      </c>
      <c r="AR189" s="12" t="s">
        <v>94</v>
      </c>
      <c r="AT189" s="12" t="s">
        <v>91</v>
      </c>
      <c r="AU189" s="12" t="s">
        <v>94</v>
      </c>
      <c r="AY189" s="12" t="s">
        <v>90</v>
      </c>
      <c r="BE189" s="100">
        <f t="shared" si="33"/>
        <v>0</v>
      </c>
      <c r="BF189" s="100">
        <f t="shared" si="34"/>
        <v>0</v>
      </c>
      <c r="BG189" s="100">
        <f t="shared" si="35"/>
        <v>0</v>
      </c>
      <c r="BH189" s="100">
        <f t="shared" si="36"/>
        <v>0</v>
      </c>
      <c r="BI189" s="100">
        <f t="shared" si="37"/>
        <v>0</v>
      </c>
      <c r="BJ189" s="12" t="s">
        <v>46</v>
      </c>
      <c r="BK189" s="100">
        <f t="shared" si="38"/>
        <v>0</v>
      </c>
      <c r="BL189" s="12" t="s">
        <v>94</v>
      </c>
      <c r="BM189" s="12" t="s">
        <v>273</v>
      </c>
    </row>
    <row r="190" spans="2:65" s="1" customFormat="1" ht="22.5" customHeight="1" x14ac:dyDescent="0.3">
      <c r="B190" s="70"/>
      <c r="C190" s="109" t="s">
        <v>166</v>
      </c>
      <c r="D190" s="109" t="s">
        <v>134</v>
      </c>
      <c r="E190" s="110" t="s">
        <v>274</v>
      </c>
      <c r="F190" s="147" t="s">
        <v>325</v>
      </c>
      <c r="G190" s="147"/>
      <c r="H190" s="147"/>
      <c r="I190" s="147"/>
      <c r="J190" s="111" t="s">
        <v>149</v>
      </c>
      <c r="K190" s="112">
        <v>3</v>
      </c>
      <c r="L190" s="113"/>
      <c r="M190" s="149">
        <v>0</v>
      </c>
      <c r="N190" s="149"/>
      <c r="O190" s="150"/>
      <c r="P190" s="136">
        <f t="shared" si="26"/>
        <v>0</v>
      </c>
      <c r="Q190" s="136"/>
      <c r="R190" s="71"/>
      <c r="T190" s="97" t="s">
        <v>1</v>
      </c>
      <c r="U190" s="28" t="s">
        <v>28</v>
      </c>
      <c r="V190" s="57">
        <f t="shared" si="27"/>
        <v>0</v>
      </c>
      <c r="W190" s="57">
        <f t="shared" si="28"/>
        <v>0</v>
      </c>
      <c r="X190" s="57">
        <f t="shared" si="29"/>
        <v>0</v>
      </c>
      <c r="Y190" s="98">
        <v>0</v>
      </c>
      <c r="Z190" s="98">
        <f t="shared" si="30"/>
        <v>0</v>
      </c>
      <c r="AA190" s="98">
        <v>0</v>
      </c>
      <c r="AB190" s="98">
        <f t="shared" si="31"/>
        <v>0</v>
      </c>
      <c r="AC190" s="98">
        <v>0</v>
      </c>
      <c r="AD190" s="99">
        <f t="shared" si="32"/>
        <v>0</v>
      </c>
      <c r="AR190" s="12" t="s">
        <v>106</v>
      </c>
      <c r="AT190" s="12" t="s">
        <v>134</v>
      </c>
      <c r="AU190" s="12" t="s">
        <v>94</v>
      </c>
      <c r="AY190" s="12" t="s">
        <v>90</v>
      </c>
      <c r="BE190" s="100">
        <f t="shared" si="33"/>
        <v>0</v>
      </c>
      <c r="BF190" s="100">
        <f t="shared" si="34"/>
        <v>0</v>
      </c>
      <c r="BG190" s="100">
        <f t="shared" si="35"/>
        <v>0</v>
      </c>
      <c r="BH190" s="100">
        <f t="shared" si="36"/>
        <v>0</v>
      </c>
      <c r="BI190" s="100">
        <f t="shared" si="37"/>
        <v>0</v>
      </c>
      <c r="BJ190" s="12" t="s">
        <v>46</v>
      </c>
      <c r="BK190" s="100">
        <f t="shared" si="38"/>
        <v>0</v>
      </c>
      <c r="BL190" s="12" t="s">
        <v>94</v>
      </c>
      <c r="BM190" s="12" t="s">
        <v>275</v>
      </c>
    </row>
    <row r="191" spans="2:65" s="1" customFormat="1" ht="22.5" customHeight="1" x14ac:dyDescent="0.3">
      <c r="B191" s="70"/>
      <c r="C191" s="92" t="s">
        <v>167</v>
      </c>
      <c r="D191" s="92" t="s">
        <v>91</v>
      </c>
      <c r="E191" s="93" t="s">
        <v>276</v>
      </c>
      <c r="F191" s="135" t="s">
        <v>277</v>
      </c>
      <c r="G191" s="135"/>
      <c r="H191" s="135"/>
      <c r="I191" s="135"/>
      <c r="J191" s="94" t="s">
        <v>153</v>
      </c>
      <c r="K191" s="95">
        <v>2</v>
      </c>
      <c r="L191" s="96"/>
      <c r="M191" s="136"/>
      <c r="N191" s="136"/>
      <c r="O191" s="136"/>
      <c r="P191" s="136">
        <f t="shared" si="26"/>
        <v>0</v>
      </c>
      <c r="Q191" s="136"/>
      <c r="R191" s="71"/>
      <c r="T191" s="97" t="s">
        <v>1</v>
      </c>
      <c r="U191" s="28" t="s">
        <v>28</v>
      </c>
      <c r="V191" s="57">
        <f t="shared" si="27"/>
        <v>0</v>
      </c>
      <c r="W191" s="57">
        <f t="shared" si="28"/>
        <v>0</v>
      </c>
      <c r="X191" s="57">
        <f t="shared" si="29"/>
        <v>0</v>
      </c>
      <c r="Y191" s="98">
        <v>0.70799999999999996</v>
      </c>
      <c r="Z191" s="98">
        <f t="shared" si="30"/>
        <v>1.4159999999999999</v>
      </c>
      <c r="AA191" s="98">
        <v>3.4000000000000002E-4</v>
      </c>
      <c r="AB191" s="98">
        <f t="shared" si="31"/>
        <v>6.8000000000000005E-4</v>
      </c>
      <c r="AC191" s="98">
        <v>0</v>
      </c>
      <c r="AD191" s="99">
        <f t="shared" si="32"/>
        <v>0</v>
      </c>
      <c r="AR191" s="12" t="s">
        <v>94</v>
      </c>
      <c r="AT191" s="12" t="s">
        <v>91</v>
      </c>
      <c r="AU191" s="12" t="s">
        <v>94</v>
      </c>
      <c r="AY191" s="12" t="s">
        <v>90</v>
      </c>
      <c r="BE191" s="100">
        <f t="shared" si="33"/>
        <v>0</v>
      </c>
      <c r="BF191" s="100">
        <f t="shared" si="34"/>
        <v>0</v>
      </c>
      <c r="BG191" s="100">
        <f t="shared" si="35"/>
        <v>0</v>
      </c>
      <c r="BH191" s="100">
        <f t="shared" si="36"/>
        <v>0</v>
      </c>
      <c r="BI191" s="100">
        <f t="shared" si="37"/>
        <v>0</v>
      </c>
      <c r="BJ191" s="12" t="s">
        <v>46</v>
      </c>
      <c r="BK191" s="100">
        <f t="shared" si="38"/>
        <v>0</v>
      </c>
      <c r="BL191" s="12" t="s">
        <v>94</v>
      </c>
      <c r="BM191" s="12" t="s">
        <v>278</v>
      </c>
    </row>
    <row r="192" spans="2:65" s="1" customFormat="1" ht="30" customHeight="1" x14ac:dyDescent="0.3">
      <c r="B192" s="70"/>
      <c r="C192" s="109" t="s">
        <v>168</v>
      </c>
      <c r="D192" s="109" t="s">
        <v>134</v>
      </c>
      <c r="E192" s="129" t="s">
        <v>326</v>
      </c>
      <c r="F192" s="147" t="s">
        <v>336</v>
      </c>
      <c r="G192" s="147"/>
      <c r="H192" s="147"/>
      <c r="I192" s="147"/>
      <c r="J192" s="111" t="s">
        <v>149</v>
      </c>
      <c r="K192" s="112">
        <v>2</v>
      </c>
      <c r="L192" s="113"/>
      <c r="M192" s="149">
        <v>0</v>
      </c>
      <c r="N192" s="149"/>
      <c r="O192" s="150"/>
      <c r="P192" s="136">
        <f t="shared" si="26"/>
        <v>0</v>
      </c>
      <c r="Q192" s="136"/>
      <c r="R192" s="71"/>
      <c r="T192" s="97" t="s">
        <v>1</v>
      </c>
      <c r="U192" s="28" t="s">
        <v>28</v>
      </c>
      <c r="V192" s="57">
        <f t="shared" si="27"/>
        <v>0</v>
      </c>
      <c r="W192" s="57">
        <f t="shared" si="28"/>
        <v>0</v>
      </c>
      <c r="X192" s="57">
        <f t="shared" si="29"/>
        <v>0</v>
      </c>
      <c r="Y192" s="98">
        <v>0</v>
      </c>
      <c r="Z192" s="98">
        <f t="shared" si="30"/>
        <v>0</v>
      </c>
      <c r="AA192" s="98">
        <v>0</v>
      </c>
      <c r="AB192" s="98">
        <f t="shared" si="31"/>
        <v>0</v>
      </c>
      <c r="AC192" s="98">
        <v>0</v>
      </c>
      <c r="AD192" s="99">
        <f t="shared" si="32"/>
        <v>0</v>
      </c>
      <c r="AR192" s="12" t="s">
        <v>106</v>
      </c>
      <c r="AT192" s="12" t="s">
        <v>134</v>
      </c>
      <c r="AU192" s="12" t="s">
        <v>94</v>
      </c>
      <c r="AY192" s="12" t="s">
        <v>90</v>
      </c>
      <c r="BE192" s="100">
        <f t="shared" si="33"/>
        <v>0</v>
      </c>
      <c r="BF192" s="100">
        <f t="shared" si="34"/>
        <v>0</v>
      </c>
      <c r="BG192" s="100">
        <f t="shared" si="35"/>
        <v>0</v>
      </c>
      <c r="BH192" s="100">
        <f t="shared" si="36"/>
        <v>0</v>
      </c>
      <c r="BI192" s="100">
        <f t="shared" si="37"/>
        <v>0</v>
      </c>
      <c r="BJ192" s="12" t="s">
        <v>46</v>
      </c>
      <c r="BK192" s="100">
        <f t="shared" si="38"/>
        <v>0</v>
      </c>
      <c r="BL192" s="12" t="s">
        <v>94</v>
      </c>
      <c r="BM192" s="12" t="s">
        <v>279</v>
      </c>
    </row>
    <row r="193" spans="2:65" s="1" customFormat="1" ht="22.5" customHeight="1" x14ac:dyDescent="0.3">
      <c r="B193" s="70"/>
      <c r="C193" s="92" t="s">
        <v>169</v>
      </c>
      <c r="D193" s="92" t="s">
        <v>91</v>
      </c>
      <c r="E193" s="93" t="s">
        <v>280</v>
      </c>
      <c r="F193" s="135" t="s">
        <v>281</v>
      </c>
      <c r="G193" s="135"/>
      <c r="H193" s="135"/>
      <c r="I193" s="135"/>
      <c r="J193" s="94" t="s">
        <v>153</v>
      </c>
      <c r="K193" s="95">
        <v>2</v>
      </c>
      <c r="L193" s="96"/>
      <c r="M193" s="136"/>
      <c r="N193" s="136"/>
      <c r="O193" s="136"/>
      <c r="P193" s="136">
        <f t="shared" si="26"/>
        <v>0</v>
      </c>
      <c r="Q193" s="136"/>
      <c r="R193" s="71"/>
      <c r="T193" s="97" t="s">
        <v>1</v>
      </c>
      <c r="U193" s="28" t="s">
        <v>28</v>
      </c>
      <c r="V193" s="57">
        <f t="shared" si="27"/>
        <v>0</v>
      </c>
      <c r="W193" s="57">
        <f t="shared" si="28"/>
        <v>0</v>
      </c>
      <c r="X193" s="57">
        <f t="shared" si="29"/>
        <v>0</v>
      </c>
      <c r="Y193" s="98">
        <v>1.1819999999999999</v>
      </c>
      <c r="Z193" s="98">
        <f t="shared" si="30"/>
        <v>2.3639999999999999</v>
      </c>
      <c r="AA193" s="98">
        <v>0.32906000000000002</v>
      </c>
      <c r="AB193" s="98">
        <f t="shared" si="31"/>
        <v>0.65812000000000004</v>
      </c>
      <c r="AC193" s="98">
        <v>0</v>
      </c>
      <c r="AD193" s="99">
        <f t="shared" si="32"/>
        <v>0</v>
      </c>
      <c r="AR193" s="12" t="s">
        <v>94</v>
      </c>
      <c r="AT193" s="12" t="s">
        <v>91</v>
      </c>
      <c r="AU193" s="12" t="s">
        <v>94</v>
      </c>
      <c r="AY193" s="12" t="s">
        <v>90</v>
      </c>
      <c r="BE193" s="100">
        <f t="shared" si="33"/>
        <v>0</v>
      </c>
      <c r="BF193" s="100">
        <f t="shared" si="34"/>
        <v>0</v>
      </c>
      <c r="BG193" s="100">
        <f t="shared" si="35"/>
        <v>0</v>
      </c>
      <c r="BH193" s="100">
        <f t="shared" si="36"/>
        <v>0</v>
      </c>
      <c r="BI193" s="100">
        <f t="shared" si="37"/>
        <v>0</v>
      </c>
      <c r="BJ193" s="12" t="s">
        <v>46</v>
      </c>
      <c r="BK193" s="100">
        <f t="shared" si="38"/>
        <v>0</v>
      </c>
      <c r="BL193" s="12" t="s">
        <v>94</v>
      </c>
      <c r="BM193" s="12" t="s">
        <v>282</v>
      </c>
    </row>
    <row r="194" spans="2:65" s="1" customFormat="1" ht="22.5" customHeight="1" x14ac:dyDescent="0.3">
      <c r="B194" s="70"/>
      <c r="C194" s="109" t="s">
        <v>170</v>
      </c>
      <c r="D194" s="109" t="s">
        <v>134</v>
      </c>
      <c r="E194" s="110" t="s">
        <v>283</v>
      </c>
      <c r="F194" s="147" t="s">
        <v>327</v>
      </c>
      <c r="G194" s="148"/>
      <c r="H194" s="148"/>
      <c r="I194" s="148"/>
      <c r="J194" s="111" t="s">
        <v>149</v>
      </c>
      <c r="K194" s="112">
        <v>2</v>
      </c>
      <c r="L194" s="113"/>
      <c r="M194" s="149">
        <v>0</v>
      </c>
      <c r="N194" s="149"/>
      <c r="O194" s="150"/>
      <c r="P194" s="136">
        <f t="shared" si="26"/>
        <v>0</v>
      </c>
      <c r="Q194" s="136"/>
      <c r="R194" s="71"/>
      <c r="T194" s="97" t="s">
        <v>1</v>
      </c>
      <c r="U194" s="28" t="s">
        <v>28</v>
      </c>
      <c r="V194" s="57">
        <f t="shared" si="27"/>
        <v>0</v>
      </c>
      <c r="W194" s="57">
        <f t="shared" si="28"/>
        <v>0</v>
      </c>
      <c r="X194" s="57">
        <f t="shared" si="29"/>
        <v>0</v>
      </c>
      <c r="Y194" s="98">
        <v>0</v>
      </c>
      <c r="Z194" s="98">
        <f t="shared" si="30"/>
        <v>0</v>
      </c>
      <c r="AA194" s="98">
        <v>0</v>
      </c>
      <c r="AB194" s="98">
        <f t="shared" si="31"/>
        <v>0</v>
      </c>
      <c r="AC194" s="98">
        <v>0</v>
      </c>
      <c r="AD194" s="99">
        <f t="shared" si="32"/>
        <v>0</v>
      </c>
      <c r="AR194" s="12" t="s">
        <v>106</v>
      </c>
      <c r="AT194" s="12" t="s">
        <v>134</v>
      </c>
      <c r="AU194" s="12" t="s">
        <v>94</v>
      </c>
      <c r="AY194" s="12" t="s">
        <v>90</v>
      </c>
      <c r="BE194" s="100">
        <f t="shared" si="33"/>
        <v>0</v>
      </c>
      <c r="BF194" s="100">
        <f t="shared" si="34"/>
        <v>0</v>
      </c>
      <c r="BG194" s="100">
        <f t="shared" si="35"/>
        <v>0</v>
      </c>
      <c r="BH194" s="100">
        <f t="shared" si="36"/>
        <v>0</v>
      </c>
      <c r="BI194" s="100">
        <f t="shared" si="37"/>
        <v>0</v>
      </c>
      <c r="BJ194" s="12" t="s">
        <v>46</v>
      </c>
      <c r="BK194" s="100">
        <f t="shared" si="38"/>
        <v>0</v>
      </c>
      <c r="BL194" s="12" t="s">
        <v>94</v>
      </c>
      <c r="BM194" s="12" t="s">
        <v>284</v>
      </c>
    </row>
    <row r="195" spans="2:65" s="1" customFormat="1" ht="22.5" customHeight="1" x14ac:dyDescent="0.3">
      <c r="B195" s="70"/>
      <c r="C195" s="109" t="s">
        <v>171</v>
      </c>
      <c r="D195" s="109" t="s">
        <v>134</v>
      </c>
      <c r="E195" s="110" t="s">
        <v>175</v>
      </c>
      <c r="F195" s="148" t="s">
        <v>269</v>
      </c>
      <c r="G195" s="148"/>
      <c r="H195" s="148"/>
      <c r="I195" s="148"/>
      <c r="J195" s="111" t="s">
        <v>149</v>
      </c>
      <c r="K195" s="112">
        <v>2</v>
      </c>
      <c r="L195" s="113"/>
      <c r="M195" s="149">
        <v>0</v>
      </c>
      <c r="N195" s="149"/>
      <c r="O195" s="150"/>
      <c r="P195" s="136">
        <f t="shared" si="26"/>
        <v>0</v>
      </c>
      <c r="Q195" s="136"/>
      <c r="R195" s="71"/>
      <c r="T195" s="97" t="s">
        <v>1</v>
      </c>
      <c r="U195" s="28" t="s">
        <v>28</v>
      </c>
      <c r="V195" s="57">
        <f t="shared" si="27"/>
        <v>0</v>
      </c>
      <c r="W195" s="57">
        <f t="shared" si="28"/>
        <v>0</v>
      </c>
      <c r="X195" s="57">
        <f t="shared" si="29"/>
        <v>0</v>
      </c>
      <c r="Y195" s="98">
        <v>0</v>
      </c>
      <c r="Z195" s="98">
        <f t="shared" si="30"/>
        <v>0</v>
      </c>
      <c r="AA195" s="98">
        <v>0</v>
      </c>
      <c r="AB195" s="98">
        <f t="shared" si="31"/>
        <v>0</v>
      </c>
      <c r="AC195" s="98">
        <v>0</v>
      </c>
      <c r="AD195" s="99">
        <f t="shared" si="32"/>
        <v>0</v>
      </c>
      <c r="AR195" s="12" t="s">
        <v>106</v>
      </c>
      <c r="AT195" s="12" t="s">
        <v>134</v>
      </c>
      <c r="AU195" s="12" t="s">
        <v>94</v>
      </c>
      <c r="AY195" s="12" t="s">
        <v>90</v>
      </c>
      <c r="BE195" s="100">
        <f t="shared" si="33"/>
        <v>0</v>
      </c>
      <c r="BF195" s="100">
        <f t="shared" si="34"/>
        <v>0</v>
      </c>
      <c r="BG195" s="100">
        <f t="shared" si="35"/>
        <v>0</v>
      </c>
      <c r="BH195" s="100">
        <f t="shared" si="36"/>
        <v>0</v>
      </c>
      <c r="BI195" s="100">
        <f t="shared" si="37"/>
        <v>0</v>
      </c>
      <c r="BJ195" s="12" t="s">
        <v>46</v>
      </c>
      <c r="BK195" s="100">
        <f t="shared" si="38"/>
        <v>0</v>
      </c>
      <c r="BL195" s="12" t="s">
        <v>94</v>
      </c>
      <c r="BM195" s="12" t="s">
        <v>285</v>
      </c>
    </row>
    <row r="196" spans="2:65" s="1" customFormat="1" ht="31.5" customHeight="1" x14ac:dyDescent="0.3">
      <c r="B196" s="70"/>
      <c r="C196" s="92" t="s">
        <v>172</v>
      </c>
      <c r="D196" s="92" t="s">
        <v>91</v>
      </c>
      <c r="E196" s="93" t="s">
        <v>286</v>
      </c>
      <c r="F196" s="135" t="s">
        <v>287</v>
      </c>
      <c r="G196" s="135"/>
      <c r="H196" s="135"/>
      <c r="I196" s="135"/>
      <c r="J196" s="94" t="s">
        <v>153</v>
      </c>
      <c r="K196" s="95">
        <v>1</v>
      </c>
      <c r="L196" s="96">
        <v>0</v>
      </c>
      <c r="M196" s="136"/>
      <c r="N196" s="136"/>
      <c r="O196" s="136"/>
      <c r="P196" s="136">
        <f t="shared" si="26"/>
        <v>0</v>
      </c>
      <c r="Q196" s="136"/>
      <c r="R196" s="71"/>
      <c r="T196" s="97" t="s">
        <v>1</v>
      </c>
      <c r="U196" s="28" t="s">
        <v>28</v>
      </c>
      <c r="V196" s="57">
        <f t="shared" si="27"/>
        <v>0</v>
      </c>
      <c r="W196" s="57">
        <f t="shared" si="28"/>
        <v>0</v>
      </c>
      <c r="X196" s="57">
        <f t="shared" si="29"/>
        <v>0</v>
      </c>
      <c r="Y196" s="98">
        <v>3.5920000000000001</v>
      </c>
      <c r="Z196" s="98">
        <f t="shared" si="30"/>
        <v>3.5920000000000001</v>
      </c>
      <c r="AA196" s="98">
        <v>0</v>
      </c>
      <c r="AB196" s="98">
        <f t="shared" si="31"/>
        <v>0</v>
      </c>
      <c r="AC196" s="98">
        <v>0</v>
      </c>
      <c r="AD196" s="99">
        <f t="shared" si="32"/>
        <v>0</v>
      </c>
      <c r="AR196" s="12" t="s">
        <v>94</v>
      </c>
      <c r="AT196" s="12" t="s">
        <v>91</v>
      </c>
      <c r="AU196" s="12" t="s">
        <v>94</v>
      </c>
      <c r="AY196" s="12" t="s">
        <v>90</v>
      </c>
      <c r="BE196" s="100">
        <f t="shared" si="33"/>
        <v>0</v>
      </c>
      <c r="BF196" s="100">
        <f t="shared" si="34"/>
        <v>0</v>
      </c>
      <c r="BG196" s="100">
        <f t="shared" si="35"/>
        <v>0</v>
      </c>
      <c r="BH196" s="100">
        <f t="shared" si="36"/>
        <v>0</v>
      </c>
      <c r="BI196" s="100">
        <f t="shared" si="37"/>
        <v>0</v>
      </c>
      <c r="BJ196" s="12" t="s">
        <v>46</v>
      </c>
      <c r="BK196" s="100">
        <f t="shared" si="38"/>
        <v>0</v>
      </c>
      <c r="BL196" s="12" t="s">
        <v>94</v>
      </c>
      <c r="BM196" s="12" t="s">
        <v>288</v>
      </c>
    </row>
    <row r="197" spans="2:65" s="1" customFormat="1" ht="32.1" customHeight="1" x14ac:dyDescent="0.3">
      <c r="B197" s="70"/>
      <c r="C197" s="109" t="s">
        <v>289</v>
      </c>
      <c r="D197" s="109" t="s">
        <v>134</v>
      </c>
      <c r="E197" s="110" t="s">
        <v>290</v>
      </c>
      <c r="F197" s="147" t="s">
        <v>328</v>
      </c>
      <c r="G197" s="148"/>
      <c r="H197" s="148"/>
      <c r="I197" s="148"/>
      <c r="J197" s="111" t="s">
        <v>149</v>
      </c>
      <c r="K197" s="112">
        <v>1</v>
      </c>
      <c r="L197" s="113"/>
      <c r="M197" s="149">
        <v>0</v>
      </c>
      <c r="N197" s="149"/>
      <c r="O197" s="150"/>
      <c r="P197" s="136">
        <f t="shared" si="26"/>
        <v>0</v>
      </c>
      <c r="Q197" s="136"/>
      <c r="R197" s="71"/>
      <c r="T197" s="97" t="s">
        <v>1</v>
      </c>
      <c r="U197" s="28" t="s">
        <v>28</v>
      </c>
      <c r="V197" s="57">
        <f t="shared" si="27"/>
        <v>0</v>
      </c>
      <c r="W197" s="57">
        <f t="shared" si="28"/>
        <v>0</v>
      </c>
      <c r="X197" s="57">
        <f t="shared" si="29"/>
        <v>0</v>
      </c>
      <c r="Y197" s="98">
        <v>0</v>
      </c>
      <c r="Z197" s="98">
        <f t="shared" si="30"/>
        <v>0</v>
      </c>
      <c r="AA197" s="98">
        <v>0</v>
      </c>
      <c r="AB197" s="98">
        <f t="shared" si="31"/>
        <v>0</v>
      </c>
      <c r="AC197" s="98">
        <v>0</v>
      </c>
      <c r="AD197" s="99">
        <f t="shared" si="32"/>
        <v>0</v>
      </c>
      <c r="AR197" s="12" t="s">
        <v>106</v>
      </c>
      <c r="AT197" s="12" t="s">
        <v>134</v>
      </c>
      <c r="AU197" s="12" t="s">
        <v>94</v>
      </c>
      <c r="AY197" s="12" t="s">
        <v>90</v>
      </c>
      <c r="BE197" s="100">
        <f t="shared" si="33"/>
        <v>0</v>
      </c>
      <c r="BF197" s="100">
        <f t="shared" si="34"/>
        <v>0</v>
      </c>
      <c r="BG197" s="100">
        <f t="shared" si="35"/>
        <v>0</v>
      </c>
      <c r="BH197" s="100">
        <f t="shared" si="36"/>
        <v>0</v>
      </c>
      <c r="BI197" s="100">
        <f t="shared" si="37"/>
        <v>0</v>
      </c>
      <c r="BJ197" s="12" t="s">
        <v>46</v>
      </c>
      <c r="BK197" s="100">
        <f t="shared" si="38"/>
        <v>0</v>
      </c>
      <c r="BL197" s="12" t="s">
        <v>94</v>
      </c>
      <c r="BM197" s="12" t="s">
        <v>291</v>
      </c>
    </row>
    <row r="198" spans="2:65" s="1" customFormat="1" ht="31.5" customHeight="1" x14ac:dyDescent="0.3">
      <c r="B198" s="70"/>
      <c r="C198" s="92" t="s">
        <v>292</v>
      </c>
      <c r="D198" s="92" t="s">
        <v>91</v>
      </c>
      <c r="E198" s="93" t="s">
        <v>293</v>
      </c>
      <c r="F198" s="135" t="s">
        <v>294</v>
      </c>
      <c r="G198" s="135"/>
      <c r="H198" s="135"/>
      <c r="I198" s="135"/>
      <c r="J198" s="94" t="s">
        <v>153</v>
      </c>
      <c r="K198" s="95">
        <v>8</v>
      </c>
      <c r="L198" s="96"/>
      <c r="M198" s="136"/>
      <c r="N198" s="136"/>
      <c r="O198" s="136"/>
      <c r="P198" s="136">
        <f t="shared" si="26"/>
        <v>0</v>
      </c>
      <c r="Q198" s="136"/>
      <c r="R198" s="71"/>
      <c r="T198" s="97" t="s">
        <v>1</v>
      </c>
      <c r="U198" s="28" t="s">
        <v>28</v>
      </c>
      <c r="V198" s="57">
        <f t="shared" si="27"/>
        <v>0</v>
      </c>
      <c r="W198" s="57">
        <f t="shared" si="28"/>
        <v>0</v>
      </c>
      <c r="X198" s="57">
        <f t="shared" si="29"/>
        <v>0</v>
      </c>
      <c r="Y198" s="98">
        <v>0.40300000000000002</v>
      </c>
      <c r="Z198" s="98">
        <f t="shared" si="30"/>
        <v>3.2240000000000002</v>
      </c>
      <c r="AA198" s="98">
        <v>1.6000000000000001E-4</v>
      </c>
      <c r="AB198" s="98">
        <f t="shared" si="31"/>
        <v>1.2800000000000001E-3</v>
      </c>
      <c r="AC198" s="98">
        <v>0</v>
      </c>
      <c r="AD198" s="99">
        <f t="shared" si="32"/>
        <v>0</v>
      </c>
      <c r="AR198" s="12" t="s">
        <v>94</v>
      </c>
      <c r="AT198" s="12" t="s">
        <v>91</v>
      </c>
      <c r="AU198" s="12" t="s">
        <v>94</v>
      </c>
      <c r="AY198" s="12" t="s">
        <v>90</v>
      </c>
      <c r="BE198" s="100">
        <f t="shared" si="33"/>
        <v>0</v>
      </c>
      <c r="BF198" s="100">
        <f t="shared" si="34"/>
        <v>0</v>
      </c>
      <c r="BG198" s="100">
        <f t="shared" si="35"/>
        <v>0</v>
      </c>
      <c r="BH198" s="100">
        <f t="shared" si="36"/>
        <v>0</v>
      </c>
      <c r="BI198" s="100">
        <f t="shared" si="37"/>
        <v>0</v>
      </c>
      <c r="BJ198" s="12" t="s">
        <v>46</v>
      </c>
      <c r="BK198" s="100">
        <f t="shared" si="38"/>
        <v>0</v>
      </c>
      <c r="BL198" s="12" t="s">
        <v>94</v>
      </c>
      <c r="BM198" s="12" t="s">
        <v>295</v>
      </c>
    </row>
    <row r="199" spans="2:65" s="6" customFormat="1" ht="22.5" customHeight="1" x14ac:dyDescent="0.3">
      <c r="B199" s="101"/>
      <c r="C199" s="102"/>
      <c r="D199" s="102"/>
      <c r="E199" s="103" t="s">
        <v>1</v>
      </c>
      <c r="F199" s="155" t="s">
        <v>296</v>
      </c>
      <c r="G199" s="156"/>
      <c r="H199" s="156"/>
      <c r="I199" s="156"/>
      <c r="J199" s="102"/>
      <c r="K199" s="104">
        <v>8</v>
      </c>
      <c r="L199" s="102"/>
      <c r="M199" s="102"/>
      <c r="N199" s="102"/>
      <c r="O199" s="102"/>
      <c r="P199" s="102"/>
      <c r="Q199" s="102"/>
      <c r="R199" s="105"/>
      <c r="T199" s="106"/>
      <c r="U199" s="102"/>
      <c r="V199" s="102"/>
      <c r="W199" s="102"/>
      <c r="X199" s="102"/>
      <c r="Y199" s="102"/>
      <c r="Z199" s="102"/>
      <c r="AA199" s="102"/>
      <c r="AB199" s="102"/>
      <c r="AC199" s="102"/>
      <c r="AD199" s="107"/>
      <c r="AT199" s="108" t="s">
        <v>101</v>
      </c>
      <c r="AU199" s="108" t="s">
        <v>94</v>
      </c>
      <c r="AV199" s="6" t="s">
        <v>53</v>
      </c>
      <c r="AW199" s="6" t="s">
        <v>3</v>
      </c>
      <c r="AX199" s="6" t="s">
        <v>46</v>
      </c>
      <c r="AY199" s="108" t="s">
        <v>90</v>
      </c>
    </row>
    <row r="200" spans="2:65" s="1" customFormat="1" ht="22.5" customHeight="1" x14ac:dyDescent="0.3">
      <c r="B200" s="70"/>
      <c r="C200" s="92" t="s">
        <v>297</v>
      </c>
      <c r="D200" s="92" t="s">
        <v>91</v>
      </c>
      <c r="E200" s="93" t="s">
        <v>298</v>
      </c>
      <c r="F200" s="135" t="s">
        <v>299</v>
      </c>
      <c r="G200" s="135"/>
      <c r="H200" s="135"/>
      <c r="I200" s="135"/>
      <c r="J200" s="94" t="s">
        <v>146</v>
      </c>
      <c r="K200" s="95">
        <v>300</v>
      </c>
      <c r="L200" s="96"/>
      <c r="M200" s="136"/>
      <c r="N200" s="136"/>
      <c r="O200" s="136"/>
      <c r="P200" s="136">
        <f>ROUND(V200*K200,2)</f>
        <v>0</v>
      </c>
      <c r="Q200" s="136"/>
      <c r="R200" s="71"/>
      <c r="T200" s="97" t="s">
        <v>1</v>
      </c>
      <c r="U200" s="28" t="s">
        <v>28</v>
      </c>
      <c r="V200" s="57">
        <f>L200+M200</f>
        <v>0</v>
      </c>
      <c r="W200" s="57">
        <f>ROUND(L200*K200,2)</f>
        <v>0</v>
      </c>
      <c r="X200" s="57">
        <f>ROUND(M200*K200,2)</f>
        <v>0</v>
      </c>
      <c r="Y200" s="98">
        <v>5.3999999999999999E-2</v>
      </c>
      <c r="Z200" s="98">
        <f>Y200*K200</f>
        <v>16.2</v>
      </c>
      <c r="AA200" s="98">
        <v>1.9000000000000001E-4</v>
      </c>
      <c r="AB200" s="98">
        <f>AA200*K200</f>
        <v>5.7000000000000002E-2</v>
      </c>
      <c r="AC200" s="98">
        <v>0</v>
      </c>
      <c r="AD200" s="99">
        <f>AC200*K200</f>
        <v>0</v>
      </c>
      <c r="AR200" s="12" t="s">
        <v>94</v>
      </c>
      <c r="AT200" s="12" t="s">
        <v>91</v>
      </c>
      <c r="AU200" s="12" t="s">
        <v>94</v>
      </c>
      <c r="AY200" s="12" t="s">
        <v>90</v>
      </c>
      <c r="BE200" s="100">
        <f>IF(U200="základní",P200,0)</f>
        <v>0</v>
      </c>
      <c r="BF200" s="100">
        <f>IF(U200="snížená",P200,0)</f>
        <v>0</v>
      </c>
      <c r="BG200" s="100">
        <f>IF(U200="zákl. přenesená",P200,0)</f>
        <v>0</v>
      </c>
      <c r="BH200" s="100">
        <f>IF(U200="sníž. přenesená",P200,0)</f>
        <v>0</v>
      </c>
      <c r="BI200" s="100">
        <f>IF(U200="nulová",P200,0)</f>
        <v>0</v>
      </c>
      <c r="BJ200" s="12" t="s">
        <v>46</v>
      </c>
      <c r="BK200" s="100">
        <f>ROUND(V200*K200,2)</f>
        <v>0</v>
      </c>
      <c r="BL200" s="12" t="s">
        <v>94</v>
      </c>
      <c r="BM200" s="12" t="s">
        <v>300</v>
      </c>
    </row>
    <row r="201" spans="2:65" s="6" customFormat="1" ht="22.5" customHeight="1" x14ac:dyDescent="0.3">
      <c r="B201" s="101"/>
      <c r="C201" s="102"/>
      <c r="D201" s="102"/>
      <c r="E201" s="103" t="s">
        <v>1</v>
      </c>
      <c r="F201" s="151" t="s">
        <v>301</v>
      </c>
      <c r="G201" s="152"/>
      <c r="H201" s="152"/>
      <c r="I201" s="152"/>
      <c r="J201" s="102"/>
      <c r="K201" s="104">
        <v>300</v>
      </c>
      <c r="L201" s="102"/>
      <c r="M201" s="102"/>
      <c r="N201" s="102"/>
      <c r="O201" s="102"/>
      <c r="P201" s="102"/>
      <c r="Q201" s="102"/>
      <c r="R201" s="105"/>
      <c r="T201" s="106"/>
      <c r="U201" s="102"/>
      <c r="V201" s="102"/>
      <c r="W201" s="102"/>
      <c r="X201" s="102"/>
      <c r="Y201" s="102"/>
      <c r="Z201" s="102"/>
      <c r="AA201" s="102"/>
      <c r="AB201" s="102"/>
      <c r="AC201" s="102"/>
      <c r="AD201" s="107"/>
      <c r="AT201" s="108" t="s">
        <v>101</v>
      </c>
      <c r="AU201" s="108" t="s">
        <v>94</v>
      </c>
      <c r="AV201" s="6" t="s">
        <v>53</v>
      </c>
      <c r="AW201" s="6" t="s">
        <v>3</v>
      </c>
      <c r="AX201" s="6" t="s">
        <v>46</v>
      </c>
      <c r="AY201" s="108" t="s">
        <v>90</v>
      </c>
    </row>
    <row r="202" spans="2:65" s="1" customFormat="1" ht="32.1" customHeight="1" x14ac:dyDescent="0.3">
      <c r="B202" s="70"/>
      <c r="C202" s="92" t="s">
        <v>302</v>
      </c>
      <c r="D202" s="92" t="s">
        <v>91</v>
      </c>
      <c r="E202" s="93" t="s">
        <v>303</v>
      </c>
      <c r="F202" s="153" t="s">
        <v>337</v>
      </c>
      <c r="G202" s="135"/>
      <c r="H202" s="135"/>
      <c r="I202" s="135"/>
      <c r="J202" s="94" t="s">
        <v>146</v>
      </c>
      <c r="K202" s="95">
        <v>130</v>
      </c>
      <c r="L202" s="96">
        <v>0</v>
      </c>
      <c r="M202" s="136"/>
      <c r="N202" s="136"/>
      <c r="O202" s="136"/>
      <c r="P202" s="136">
        <f>ROUND(V202*K202,2)</f>
        <v>0</v>
      </c>
      <c r="Q202" s="136"/>
      <c r="R202" s="71"/>
      <c r="T202" s="97" t="s">
        <v>1</v>
      </c>
      <c r="U202" s="28" t="s">
        <v>28</v>
      </c>
      <c r="V202" s="57">
        <f>L202+M202</f>
        <v>0</v>
      </c>
      <c r="W202" s="57">
        <f>ROUND(L202*K202,2)</f>
        <v>0</v>
      </c>
      <c r="X202" s="57">
        <f>ROUND(M202*K202,2)</f>
        <v>0</v>
      </c>
      <c r="Y202" s="98">
        <v>0</v>
      </c>
      <c r="Z202" s="98">
        <f>Y202*K202</f>
        <v>0</v>
      </c>
      <c r="AA202" s="98">
        <v>0</v>
      </c>
      <c r="AB202" s="98">
        <f>AA202*K202</f>
        <v>0</v>
      </c>
      <c r="AC202" s="98">
        <v>0</v>
      </c>
      <c r="AD202" s="99">
        <f>AC202*K202</f>
        <v>0</v>
      </c>
      <c r="AR202" s="12" t="s">
        <v>94</v>
      </c>
      <c r="AT202" s="12" t="s">
        <v>91</v>
      </c>
      <c r="AU202" s="12" t="s">
        <v>94</v>
      </c>
      <c r="AY202" s="12" t="s">
        <v>90</v>
      </c>
      <c r="BE202" s="100">
        <f>IF(U202="základní",P202,0)</f>
        <v>0</v>
      </c>
      <c r="BF202" s="100">
        <f>IF(U202="snížená",P202,0)</f>
        <v>0</v>
      </c>
      <c r="BG202" s="100">
        <f>IF(U202="zákl. přenesená",P202,0)</f>
        <v>0</v>
      </c>
      <c r="BH202" s="100">
        <f>IF(U202="sníž. přenesená",P202,0)</f>
        <v>0</v>
      </c>
      <c r="BI202" s="100">
        <f>IF(U202="nulová",P202,0)</f>
        <v>0</v>
      </c>
      <c r="BJ202" s="12" t="s">
        <v>46</v>
      </c>
      <c r="BK202" s="100">
        <f>ROUND(V202*K202,2)</f>
        <v>0</v>
      </c>
      <c r="BL202" s="12" t="s">
        <v>94</v>
      </c>
      <c r="BM202" s="12" t="s">
        <v>304</v>
      </c>
    </row>
    <row r="203" spans="2:65" s="6" customFormat="1" ht="22.5" customHeight="1" x14ac:dyDescent="0.3">
      <c r="B203" s="101"/>
      <c r="C203" s="102"/>
      <c r="D203" s="102"/>
      <c r="E203" s="103" t="s">
        <v>1</v>
      </c>
      <c r="F203" s="151" t="s">
        <v>305</v>
      </c>
      <c r="G203" s="152"/>
      <c r="H203" s="152"/>
      <c r="I203" s="152"/>
      <c r="J203" s="102"/>
      <c r="K203" s="104">
        <v>130</v>
      </c>
      <c r="L203" s="102"/>
      <c r="M203" s="102"/>
      <c r="N203" s="102"/>
      <c r="O203" s="102"/>
      <c r="P203" s="102"/>
      <c r="Q203" s="102"/>
      <c r="R203" s="105"/>
      <c r="T203" s="106"/>
      <c r="U203" s="102"/>
      <c r="V203" s="102"/>
      <c r="W203" s="102"/>
      <c r="X203" s="102"/>
      <c r="Y203" s="102"/>
      <c r="Z203" s="102"/>
      <c r="AA203" s="102"/>
      <c r="AB203" s="102"/>
      <c r="AC203" s="102"/>
      <c r="AD203" s="107"/>
      <c r="AT203" s="108" t="s">
        <v>101</v>
      </c>
      <c r="AU203" s="108" t="s">
        <v>94</v>
      </c>
      <c r="AV203" s="6" t="s">
        <v>53</v>
      </c>
      <c r="AW203" s="6" t="s">
        <v>3</v>
      </c>
      <c r="AX203" s="6" t="s">
        <v>46</v>
      </c>
      <c r="AY203" s="108" t="s">
        <v>90</v>
      </c>
    </row>
    <row r="204" spans="2:65" s="1" customFormat="1" ht="22.5" customHeight="1" x14ac:dyDescent="0.3">
      <c r="B204" s="70"/>
      <c r="C204" s="92" t="s">
        <v>306</v>
      </c>
      <c r="D204" s="92" t="s">
        <v>91</v>
      </c>
      <c r="E204" s="93" t="s">
        <v>307</v>
      </c>
      <c r="F204" s="153" t="s">
        <v>329</v>
      </c>
      <c r="G204" s="135"/>
      <c r="H204" s="135"/>
      <c r="I204" s="135"/>
      <c r="J204" s="94" t="s">
        <v>146</v>
      </c>
      <c r="K204" s="95">
        <v>118.1</v>
      </c>
      <c r="L204" s="96">
        <v>0</v>
      </c>
      <c r="M204" s="136"/>
      <c r="N204" s="136"/>
      <c r="O204" s="136"/>
      <c r="P204" s="136">
        <f>ROUND(V204*K204,2)</f>
        <v>0</v>
      </c>
      <c r="Q204" s="136"/>
      <c r="R204" s="71"/>
      <c r="T204" s="97" t="s">
        <v>1</v>
      </c>
      <c r="U204" s="28" t="s">
        <v>28</v>
      </c>
      <c r="V204" s="57">
        <f>L204+M204</f>
        <v>0</v>
      </c>
      <c r="W204" s="57">
        <f>ROUND(L204*K204,2)</f>
        <v>0</v>
      </c>
      <c r="X204" s="57">
        <f>ROUND(M204*K204,2)</f>
        <v>0</v>
      </c>
      <c r="Y204" s="98">
        <v>0</v>
      </c>
      <c r="Z204" s="98">
        <f>Y204*K204</f>
        <v>0</v>
      </c>
      <c r="AA204" s="98">
        <v>0</v>
      </c>
      <c r="AB204" s="98">
        <f>AA204*K204</f>
        <v>0</v>
      </c>
      <c r="AC204" s="98">
        <v>0</v>
      </c>
      <c r="AD204" s="99">
        <f>AC204*K204</f>
        <v>0</v>
      </c>
      <c r="AR204" s="12" t="s">
        <v>94</v>
      </c>
      <c r="AT204" s="12" t="s">
        <v>91</v>
      </c>
      <c r="AU204" s="12" t="s">
        <v>94</v>
      </c>
      <c r="AY204" s="12" t="s">
        <v>90</v>
      </c>
      <c r="BE204" s="100">
        <f>IF(U204="základní",P204,0)</f>
        <v>0</v>
      </c>
      <c r="BF204" s="100">
        <f>IF(U204="snížená",P204,0)</f>
        <v>0</v>
      </c>
      <c r="BG204" s="100">
        <f>IF(U204="zákl. přenesená",P204,0)</f>
        <v>0</v>
      </c>
      <c r="BH204" s="100">
        <f>IF(U204="sníž. přenesená",P204,0)</f>
        <v>0</v>
      </c>
      <c r="BI204" s="100">
        <f>IF(U204="nulová",P204,0)</f>
        <v>0</v>
      </c>
      <c r="BJ204" s="12" t="s">
        <v>46</v>
      </c>
      <c r="BK204" s="100">
        <f>ROUND(V204*K204,2)</f>
        <v>0</v>
      </c>
      <c r="BL204" s="12" t="s">
        <v>94</v>
      </c>
      <c r="BM204" s="12" t="s">
        <v>308</v>
      </c>
    </row>
    <row r="205" spans="2:65" s="1" customFormat="1" ht="31.5" customHeight="1" x14ac:dyDescent="0.3">
      <c r="B205" s="70"/>
      <c r="C205" s="92" t="s">
        <v>309</v>
      </c>
      <c r="D205" s="92" t="s">
        <v>91</v>
      </c>
      <c r="E205" s="93" t="s">
        <v>310</v>
      </c>
      <c r="F205" s="153" t="s">
        <v>338</v>
      </c>
      <c r="G205" s="135"/>
      <c r="H205" s="135"/>
      <c r="I205" s="135"/>
      <c r="J205" s="94" t="s">
        <v>146</v>
      </c>
      <c r="K205" s="95">
        <v>118.1</v>
      </c>
      <c r="L205" s="96">
        <v>0</v>
      </c>
      <c r="M205" s="136"/>
      <c r="N205" s="136"/>
      <c r="O205" s="136"/>
      <c r="P205" s="136">
        <f>ROUND(V205*K205,2)</f>
        <v>0</v>
      </c>
      <c r="Q205" s="136"/>
      <c r="R205" s="71"/>
      <c r="T205" s="97" t="s">
        <v>1</v>
      </c>
      <c r="U205" s="28" t="s">
        <v>28</v>
      </c>
      <c r="V205" s="57">
        <f>L205+M205</f>
        <v>0</v>
      </c>
      <c r="W205" s="57">
        <f>ROUND(L205*K205,2)</f>
        <v>0</v>
      </c>
      <c r="X205" s="57">
        <f>ROUND(M205*K205,2)</f>
        <v>0</v>
      </c>
      <c r="Y205" s="98">
        <v>0</v>
      </c>
      <c r="Z205" s="98">
        <f>Y205*K205</f>
        <v>0</v>
      </c>
      <c r="AA205" s="98">
        <v>0</v>
      </c>
      <c r="AB205" s="98">
        <f>AA205*K205</f>
        <v>0</v>
      </c>
      <c r="AC205" s="98">
        <v>0</v>
      </c>
      <c r="AD205" s="99">
        <f>AC205*K205</f>
        <v>0</v>
      </c>
      <c r="AR205" s="12" t="s">
        <v>94</v>
      </c>
      <c r="AT205" s="12" t="s">
        <v>91</v>
      </c>
      <c r="AU205" s="12" t="s">
        <v>94</v>
      </c>
      <c r="AY205" s="12" t="s">
        <v>90</v>
      </c>
      <c r="BE205" s="100">
        <f>IF(U205="základní",P205,0)</f>
        <v>0</v>
      </c>
      <c r="BF205" s="100">
        <f>IF(U205="snížená",P205,0)</f>
        <v>0</v>
      </c>
      <c r="BG205" s="100">
        <f>IF(U205="zákl. přenesená",P205,0)</f>
        <v>0</v>
      </c>
      <c r="BH205" s="100">
        <f>IF(U205="sníž. přenesená",P205,0)</f>
        <v>0</v>
      </c>
      <c r="BI205" s="100">
        <f>IF(U205="nulová",P205,0)</f>
        <v>0</v>
      </c>
      <c r="BJ205" s="12" t="s">
        <v>46</v>
      </c>
      <c r="BK205" s="100">
        <f>ROUND(V205*K205,2)</f>
        <v>0</v>
      </c>
      <c r="BL205" s="12" t="s">
        <v>94</v>
      </c>
      <c r="BM205" s="12" t="s">
        <v>311</v>
      </c>
    </row>
    <row r="206" spans="2:65" s="5" customFormat="1" ht="29.85" customHeight="1" x14ac:dyDescent="0.35">
      <c r="B206" s="80"/>
      <c r="C206" s="81"/>
      <c r="D206" s="91" t="s">
        <v>71</v>
      </c>
      <c r="E206" s="91"/>
      <c r="F206" s="130"/>
      <c r="G206" s="130"/>
      <c r="H206" s="130"/>
      <c r="I206" s="130"/>
      <c r="J206" s="91"/>
      <c r="K206" s="91"/>
      <c r="L206" s="91"/>
      <c r="M206" s="143">
        <f>BK206</f>
        <v>0</v>
      </c>
      <c r="N206" s="144"/>
      <c r="O206" s="144"/>
      <c r="P206" s="144"/>
      <c r="Q206" s="144"/>
      <c r="R206" s="83"/>
      <c r="T206" s="84"/>
      <c r="U206" s="81"/>
      <c r="V206" s="81"/>
      <c r="W206" s="85">
        <f>SUM(W207:W208)</f>
        <v>0</v>
      </c>
      <c r="X206" s="85">
        <f>SUM(X207:X208)</f>
        <v>0</v>
      </c>
      <c r="Y206" s="81"/>
      <c r="Z206" s="86">
        <f>SUM(Z207:Z208)</f>
        <v>9.0560000000000009</v>
      </c>
      <c r="AA206" s="81"/>
      <c r="AB206" s="86">
        <f>SUM(AB207:AB208)</f>
        <v>0</v>
      </c>
      <c r="AC206" s="81"/>
      <c r="AD206" s="87">
        <f>SUM(AD207:AD208)</f>
        <v>0</v>
      </c>
      <c r="AR206" s="88" t="s">
        <v>46</v>
      </c>
      <c r="AT206" s="89" t="s">
        <v>44</v>
      </c>
      <c r="AU206" s="89" t="s">
        <v>46</v>
      </c>
      <c r="AY206" s="88" t="s">
        <v>90</v>
      </c>
      <c r="BK206" s="90">
        <f>SUM(BK207:BK208)</f>
        <v>0</v>
      </c>
    </row>
    <row r="207" spans="2:65" s="1" customFormat="1" ht="31.5" customHeight="1" x14ac:dyDescent="0.3">
      <c r="B207" s="70"/>
      <c r="C207" s="92" t="s">
        <v>312</v>
      </c>
      <c r="D207" s="92" t="s">
        <v>91</v>
      </c>
      <c r="E207" s="93" t="s">
        <v>313</v>
      </c>
      <c r="F207" s="135" t="s">
        <v>314</v>
      </c>
      <c r="G207" s="135"/>
      <c r="H207" s="135"/>
      <c r="I207" s="135"/>
      <c r="J207" s="94" t="s">
        <v>126</v>
      </c>
      <c r="K207" s="95">
        <v>2</v>
      </c>
      <c r="L207" s="96">
        <v>0</v>
      </c>
      <c r="M207" s="136"/>
      <c r="N207" s="136"/>
      <c r="O207" s="136"/>
      <c r="P207" s="136">
        <f>ROUND(V207*K207,2)</f>
        <v>0</v>
      </c>
      <c r="Q207" s="136"/>
      <c r="R207" s="71"/>
      <c r="T207" s="97" t="s">
        <v>1</v>
      </c>
      <c r="U207" s="28" t="s">
        <v>28</v>
      </c>
      <c r="V207" s="57">
        <f>L207+M207</f>
        <v>0</v>
      </c>
      <c r="W207" s="57">
        <f>ROUND(L207*K207,2)</f>
        <v>0</v>
      </c>
      <c r="X207" s="57">
        <f>ROUND(M207*K207,2)</f>
        <v>0</v>
      </c>
      <c r="Y207" s="98">
        <v>0.82799999999999996</v>
      </c>
      <c r="Z207" s="98">
        <f>Y207*K207</f>
        <v>1.6559999999999999</v>
      </c>
      <c r="AA207" s="98">
        <v>0</v>
      </c>
      <c r="AB207" s="98">
        <f>AA207*K207</f>
        <v>0</v>
      </c>
      <c r="AC207" s="98">
        <v>0</v>
      </c>
      <c r="AD207" s="99">
        <f>AC207*K207</f>
        <v>0</v>
      </c>
      <c r="AR207" s="12" t="s">
        <v>94</v>
      </c>
      <c r="AT207" s="12" t="s">
        <v>91</v>
      </c>
      <c r="AU207" s="12" t="s">
        <v>53</v>
      </c>
      <c r="AY207" s="12" t="s">
        <v>90</v>
      </c>
      <c r="BE207" s="100">
        <f>IF(U207="základní",P207,0)</f>
        <v>0</v>
      </c>
      <c r="BF207" s="100">
        <f>IF(U207="snížená",P207,0)</f>
        <v>0</v>
      </c>
      <c r="BG207" s="100">
        <f>IF(U207="zákl. přenesená",P207,0)</f>
        <v>0</v>
      </c>
      <c r="BH207" s="100">
        <f>IF(U207="sníž. přenesená",P207,0)</f>
        <v>0</v>
      </c>
      <c r="BI207" s="100">
        <f>IF(U207="nulová",P207,0)</f>
        <v>0</v>
      </c>
      <c r="BJ207" s="12" t="s">
        <v>46</v>
      </c>
      <c r="BK207" s="100">
        <f>ROUND(V207*K207,2)</f>
        <v>0</v>
      </c>
      <c r="BL207" s="12" t="s">
        <v>94</v>
      </c>
      <c r="BM207" s="12" t="s">
        <v>315</v>
      </c>
    </row>
    <row r="208" spans="2:65" s="1" customFormat="1" ht="31.5" customHeight="1" x14ac:dyDescent="0.3">
      <c r="B208" s="70"/>
      <c r="C208" s="92" t="s">
        <v>316</v>
      </c>
      <c r="D208" s="92" t="s">
        <v>91</v>
      </c>
      <c r="E208" s="93" t="s">
        <v>173</v>
      </c>
      <c r="F208" s="135" t="s">
        <v>174</v>
      </c>
      <c r="G208" s="135"/>
      <c r="H208" s="135"/>
      <c r="I208" s="135"/>
      <c r="J208" s="94" t="s">
        <v>126</v>
      </c>
      <c r="K208" s="95">
        <v>5</v>
      </c>
      <c r="L208" s="96">
        <v>0</v>
      </c>
      <c r="M208" s="136"/>
      <c r="N208" s="136"/>
      <c r="O208" s="136"/>
      <c r="P208" s="136">
        <f>ROUND(V208*K208,2)</f>
        <v>0</v>
      </c>
      <c r="Q208" s="136"/>
      <c r="R208" s="71"/>
      <c r="T208" s="97" t="s">
        <v>1</v>
      </c>
      <c r="U208" s="114" t="s">
        <v>28</v>
      </c>
      <c r="V208" s="115">
        <f>L208+M208</f>
        <v>0</v>
      </c>
      <c r="W208" s="115">
        <f>ROUND(L208*K208,2)</f>
        <v>0</v>
      </c>
      <c r="X208" s="115">
        <f>ROUND(M208*K208,2)</f>
        <v>0</v>
      </c>
      <c r="Y208" s="116">
        <v>1.48</v>
      </c>
      <c r="Z208" s="116">
        <f>Y208*K208</f>
        <v>7.4</v>
      </c>
      <c r="AA208" s="116">
        <v>0</v>
      </c>
      <c r="AB208" s="116">
        <f>AA208*K208</f>
        <v>0</v>
      </c>
      <c r="AC208" s="116">
        <v>0</v>
      </c>
      <c r="AD208" s="117">
        <f>AC208*K208</f>
        <v>0</v>
      </c>
      <c r="AR208" s="12" t="s">
        <v>94</v>
      </c>
      <c r="AT208" s="12" t="s">
        <v>91</v>
      </c>
      <c r="AU208" s="12" t="s">
        <v>53</v>
      </c>
      <c r="AY208" s="12" t="s">
        <v>90</v>
      </c>
      <c r="BE208" s="100">
        <f>IF(U208="základní",P208,0)</f>
        <v>0</v>
      </c>
      <c r="BF208" s="100">
        <f>IF(U208="snížená",P208,0)</f>
        <v>0</v>
      </c>
      <c r="BG208" s="100">
        <f>IF(U208="zákl. přenesená",P208,0)</f>
        <v>0</v>
      </c>
      <c r="BH208" s="100">
        <f>IF(U208="sníž. přenesená",P208,0)</f>
        <v>0</v>
      </c>
      <c r="BI208" s="100">
        <f>IF(U208="nulová",P208,0)</f>
        <v>0</v>
      </c>
      <c r="BJ208" s="12" t="s">
        <v>46</v>
      </c>
      <c r="BK208" s="100">
        <f>ROUND(V208*K208,2)</f>
        <v>0</v>
      </c>
      <c r="BL208" s="12" t="s">
        <v>94</v>
      </c>
      <c r="BM208" s="12" t="s">
        <v>317</v>
      </c>
    </row>
    <row r="209" spans="2:18" s="1" customFormat="1" ht="6.9" customHeight="1" x14ac:dyDescent="0.3">
      <c r="B209" s="38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40"/>
    </row>
  </sheetData>
  <mergeCells count="293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8:J98"/>
    <mergeCell ref="K98:L98"/>
    <mergeCell ref="M98:Q98"/>
    <mergeCell ref="H99:J99"/>
    <mergeCell ref="K99:L99"/>
    <mergeCell ref="M99:Q99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F121:I121"/>
    <mergeCell ref="P121:Q121"/>
    <mergeCell ref="M121:O121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8:I128"/>
    <mergeCell ref="P128:Q128"/>
    <mergeCell ref="M128:O128"/>
    <mergeCell ref="F129:I129"/>
    <mergeCell ref="P129:Q129"/>
    <mergeCell ref="M129:O129"/>
    <mergeCell ref="F130:I130"/>
    <mergeCell ref="F131:I131"/>
    <mergeCell ref="P131:Q131"/>
    <mergeCell ref="M131:O131"/>
    <mergeCell ref="F132:I132"/>
    <mergeCell ref="F134:I134"/>
    <mergeCell ref="P134:Q134"/>
    <mergeCell ref="M134:O134"/>
    <mergeCell ref="F135:I135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F146:I146"/>
    <mergeCell ref="P146:Q146"/>
    <mergeCell ref="M146:O146"/>
    <mergeCell ref="F147:I147"/>
    <mergeCell ref="F149:I149"/>
    <mergeCell ref="P149:Q149"/>
    <mergeCell ref="M149:O149"/>
    <mergeCell ref="F150:I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P155:Q155"/>
    <mergeCell ref="M155:O155"/>
    <mergeCell ref="F156:I156"/>
    <mergeCell ref="F157:I157"/>
    <mergeCell ref="P157:Q157"/>
    <mergeCell ref="M157:O157"/>
    <mergeCell ref="F158:I158"/>
    <mergeCell ref="F159:I159"/>
    <mergeCell ref="P159:Q159"/>
    <mergeCell ref="M159:O159"/>
    <mergeCell ref="F160:I160"/>
    <mergeCell ref="F161:I161"/>
    <mergeCell ref="P161:Q161"/>
    <mergeCell ref="M161:O161"/>
    <mergeCell ref="F162:I162"/>
    <mergeCell ref="F165:I165"/>
    <mergeCell ref="P165:Q165"/>
    <mergeCell ref="M165:O165"/>
    <mergeCell ref="F166:I166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3:I173"/>
    <mergeCell ref="P173:Q173"/>
    <mergeCell ref="M173:O173"/>
    <mergeCell ref="F174:I174"/>
    <mergeCell ref="P174:Q174"/>
    <mergeCell ref="M174:O174"/>
    <mergeCell ref="F175:I175"/>
    <mergeCell ref="F176:I176"/>
    <mergeCell ref="P176:Q176"/>
    <mergeCell ref="M176:O176"/>
    <mergeCell ref="F177:I177"/>
    <mergeCell ref="F178:I178"/>
    <mergeCell ref="P178:Q178"/>
    <mergeCell ref="M178:O178"/>
    <mergeCell ref="F179:I179"/>
    <mergeCell ref="P179:Q179"/>
    <mergeCell ref="M179:O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M202:O202"/>
    <mergeCell ref="F203:I203"/>
    <mergeCell ref="F204:I204"/>
    <mergeCell ref="P204:Q204"/>
    <mergeCell ref="M204:O204"/>
    <mergeCell ref="F205:I205"/>
    <mergeCell ref="P205:Q205"/>
    <mergeCell ref="M205:O205"/>
    <mergeCell ref="F197:I197"/>
    <mergeCell ref="P197:Q197"/>
    <mergeCell ref="M197:O197"/>
    <mergeCell ref="F198:I198"/>
    <mergeCell ref="P198:Q198"/>
    <mergeCell ref="M198:O198"/>
    <mergeCell ref="F199:I199"/>
    <mergeCell ref="F200:I200"/>
    <mergeCell ref="P200:Q200"/>
    <mergeCell ref="M200:O200"/>
    <mergeCell ref="H1:K1"/>
    <mergeCell ref="S2:AF2"/>
    <mergeCell ref="F207:I207"/>
    <mergeCell ref="P207:Q207"/>
    <mergeCell ref="M207:O207"/>
    <mergeCell ref="F208:I208"/>
    <mergeCell ref="P208:Q208"/>
    <mergeCell ref="M208:O208"/>
    <mergeCell ref="M118:Q118"/>
    <mergeCell ref="M119:Q119"/>
    <mergeCell ref="M120:Q120"/>
    <mergeCell ref="M127:Q127"/>
    <mergeCell ref="M133:Q133"/>
    <mergeCell ref="M136:Q136"/>
    <mergeCell ref="M141:Q141"/>
    <mergeCell ref="M148:Q148"/>
    <mergeCell ref="M163:Q163"/>
    <mergeCell ref="M164:Q164"/>
    <mergeCell ref="M172:Q172"/>
    <mergeCell ref="M184:Q184"/>
    <mergeCell ref="M206:Q206"/>
    <mergeCell ref="F201:I201"/>
    <mergeCell ref="F202:I202"/>
    <mergeCell ref="P202:Q202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11 Prodlouž VDV</vt:lpstr>
      <vt:lpstr>'SO 11 Prodlouž VDV'!Názvy_tisku</vt:lpstr>
      <vt:lpstr>'SO 11 Prodlouž VDV'!Oblast_tisku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2018-10-24T18:30:24Z</dcterms:modified>
</cp:coreProperties>
</file>