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001 - Zateplení obvodovéh..." sheetId="2" r:id="rId2"/>
  </sheets>
  <definedNames>
    <definedName name="_xlnm._FilterDatabase" localSheetId="1" hidden="1">'001 - Zateplení obvodovéh...'!$C$143:$K$1020</definedName>
    <definedName name="_xlnm.Print_Area" localSheetId="1">'001 - Zateplení obvodovéh...'!$C$4:$J$76,'001 - Zateplení obvodovéh...'!$C$82:$J$125,'001 - Zateplení obvodovéh...'!$C$131:$K$1020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'001 - Zateplení obvodovéh...'!$143:$143</definedName>
  </definedNames>
  <calcPr calcId="125725"/>
</workbook>
</file>

<file path=xl/sharedStrings.xml><?xml version="1.0" encoding="utf-8"?>
<sst xmlns="http://schemas.openxmlformats.org/spreadsheetml/2006/main" count="9258" uniqueCount="1398">
  <si>
    <t>Export Komplet</t>
  </si>
  <si>
    <t/>
  </si>
  <si>
    <t>2.0</t>
  </si>
  <si>
    <t>ZAMOK</t>
  </si>
  <si>
    <t>False</t>
  </si>
  <si>
    <t>{8ab9ccd3-286a-46e9-8156-69d0138c14a4}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</si>
  <si>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</si>
  <si>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</si>
  <si>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</si>
  <si>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</si>
  <si>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</si>
  <si>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</si>
  <si>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</si>
  <si>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</si>
  <si>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20201702001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</si>
  <si>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</si>
  <si>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</si>
  <si>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obvodového pláště domu, vč. půdy a strpů sklepních prostor, oprava střechy byt. domu</t>
  </si>
  <si>
    <t>KSO:</t>
  </si>
  <si>
    <t>803 5</t>
  </si>
  <si>
    <t>CC-CZ:</t>
  </si>
  <si>
    <t>Místo:</t>
  </si>
  <si>
    <t>Čujkovova 29, Ostrava Jih</t>
  </si>
  <si>
    <t>Datum:</t>
  </si>
  <si>
    <t>15. 2. 2020</t>
  </si>
  <si>
    <t>Zadavatel:</t>
  </si>
  <si>
    <t>IČ:</t>
  </si>
  <si>
    <t xml:space="preserve">Městský obvod Ostrava - Jih 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</si>
  <si>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</si>
  <si>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</si>
  <si>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</si>
  <si>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</si>
  <si>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</si>
  <si>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</si>
  <si>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</si>
  <si>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</si>
  <si>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</si>
  <si>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</si>
  <si>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</si>
  <si>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</si>
  <si>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</si>
  <si>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</si>
  <si>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</si>
  <si>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</si>
  <si>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</si>
  <si>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</si>
  <si>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</si>
  <si>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</si>
  <si>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</si>
  <si>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</si>
  <si>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</si>
  <si>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</si>
  <si>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</si>
  <si>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</si>
  <si>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</si>
  <si>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</si>
  <si>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</si>
  <si>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</si>
  <si>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</si>
  <si>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</si>
  <si>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</si>
  <si>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</si>
  <si>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</si>
  <si>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</si>
  <si>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</si>
  <si>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</si>
  <si>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</si>
  <si>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</si>
  <si>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</si>
  <si>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</si>
  <si>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</si>
  <si>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</si>
  <si>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</si>
  <si>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</si>
  <si>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</si>
  <si>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</si>
  <si>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</si>
  <si>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</si>
  <si>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</si>
  <si>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</si>
  <si>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</si>
  <si>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</si>
  <si>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</si>
  <si>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</t>
  </si>
  <si>
    <t>1</t>
  </si>
  <si>
    <t>{ff5f3699-659f-4513-8323-6011e4e66051}</t>
  </si>
  <si>
    <t>KRYCÍ LIST SOUPISU PRACÍ</t>
  </si>
  <si>
    <t>Objekt:</t>
  </si>
  <si>
    <t>001 - Zateplení obvodového pláště domu, vč. půdy a strpů sklepních prostor, oprava střechy byt. domu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</si>
  <si>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</si>
  <si>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</si>
  <si>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</si>
  <si>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</si>
  <si>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</si>
  <si>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</si>
  <si>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</si>
  <si>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101 - HZS</t>
  </si>
  <si>
    <t xml:space="preserve">    3 - Svislé a kompletní konstrukce</t>
  </si>
  <si>
    <t xml:space="preserve">    5 - Komunikace</t>
  </si>
  <si>
    <t xml:space="preserve">      56 - Podkladní vrstvy komunikací, letišť a ploch</t>
  </si>
  <si>
    <t xml:space="preserve">    6 - Úpravy povrchu, podlahy, osazení</t>
  </si>
  <si>
    <t xml:space="preserve">    9 - Ostatní konstrukce a práce-bourání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</si>
  <si>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</si>
  <si>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</si>
  <si>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</si>
  <si>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</si>
  <si>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</si>
  <si>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</si>
  <si>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</si>
  <si>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</si>
  <si>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</si>
  <si>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</si>
  <si>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</si>
  <si>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</si>
  <si>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</si>
  <si>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</si>
  <si>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</si>
  <si>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</si>
  <si>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</si>
  <si>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</si>
  <si>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>VRN - VRN</t>
  </si>
  <si>
    <t xml:space="preserve">    999 - Vedlejší náklady dle vyhl. 230/2012 Sb.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</si>
  <si>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</si>
  <si>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</si>
  <si>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</si>
  <si>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</si>
  <si>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</si>
  <si>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</si>
  <si>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</si>
  <si>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</si>
  <si>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</si>
  <si>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</si>
  <si>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</si>
  <si>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</si>
  <si>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</si>
  <si>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</si>
  <si>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</si>
  <si>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</si>
  <si>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</si>
  <si>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</si>
  <si>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132312201</t>
  </si>
  <si>
    <t>Hloubení rýh š přes 600 do 2000 mm ručním nebo pneum nářadím v soudržných horninách tř. 4</t>
  </si>
  <si>
    <t>m3</t>
  </si>
  <si>
    <t>4</t>
  </si>
  <si>
    <t>2</t>
  </si>
  <si>
    <t>-1091269085</t>
  </si>
  <si>
    <t>VV</t>
  </si>
  <si>
    <t>"viz.v.č D.1.1.b)01"6*2*1,4*2</t>
  </si>
  <si>
    <t>132312209</t>
  </si>
  <si>
    <t>Příplatek za lepivost u hloubení rýh š do 2000 mm ručním nebo pneum nářadím v hornině tř. 4</t>
  </si>
  <si>
    <t>870506938</t>
  </si>
  <si>
    <t>3</t>
  </si>
  <si>
    <t>162701105</t>
  </si>
  <si>
    <t>Vodorovné přemístění do 10000 m výkopku/sypaniny z horniny tř. 1 až 4</t>
  </si>
  <si>
    <t>-1415714525</t>
  </si>
  <si>
    <t>6,1*0,5*0,4*2</t>
  </si>
  <si>
    <t>162701109</t>
  </si>
  <si>
    <t>Příplatek k vodorovnému přemístění výkopku/sypaniny z horniny tř. 1 až 4 ZKD 1000 m přes 10000 m</t>
  </si>
  <si>
    <t>-1050253460</t>
  </si>
  <si>
    <t>2,44*5</t>
  </si>
  <si>
    <t>5</t>
  </si>
  <si>
    <t>167101101</t>
  </si>
  <si>
    <t>Nakládání výkopku z hornin tř. 1 až 4 do 100 m3</t>
  </si>
  <si>
    <t>1592239285</t>
  </si>
  <si>
    <t>6</t>
  </si>
  <si>
    <t>171201201</t>
  </si>
  <si>
    <t>Uložení sypaniny na skládky</t>
  </si>
  <si>
    <t>2066720355</t>
  </si>
  <si>
    <t>7</t>
  </si>
  <si>
    <t>171201211</t>
  </si>
  <si>
    <t>Poplatek za uložení odpadu ze sypaniny na skládce (skládkovné)</t>
  </si>
  <si>
    <t>t</t>
  </si>
  <si>
    <t>-848866119</t>
  </si>
  <si>
    <t>2,44*1,8</t>
  </si>
  <si>
    <t>8</t>
  </si>
  <si>
    <t>180402111</t>
  </si>
  <si>
    <t>Založení parkového trávníku výsevem v rovině a ve svahu do 1:5</t>
  </si>
  <si>
    <t>m2</t>
  </si>
  <si>
    <t>-402048498</t>
  </si>
  <si>
    <t>"po ukončení prací "</t>
  </si>
  <si>
    <t>67,5*3*2+7,2*3*2+15,61*3*2</t>
  </si>
  <si>
    <t>9</t>
  </si>
  <si>
    <t>M</t>
  </si>
  <si>
    <t>005724000</t>
  </si>
  <si>
    <t>osivo směs travní parková sídlištní</t>
  </si>
  <si>
    <t>kg</t>
  </si>
  <si>
    <t>445392920</t>
  </si>
  <si>
    <t>10</t>
  </si>
  <si>
    <t>181101102</t>
  </si>
  <si>
    <t>Úprava pláně , terénní úpravy</t>
  </si>
  <si>
    <t>-686860053</t>
  </si>
  <si>
    <t>101</t>
  </si>
  <si>
    <t>HZS</t>
  </si>
  <si>
    <t>11</t>
  </si>
  <si>
    <t>R-1010010</t>
  </si>
  <si>
    <t>Osttaní nepředvídané práce</t>
  </si>
  <si>
    <t>Hod</t>
  </si>
  <si>
    <t>119324503</t>
  </si>
  <si>
    <t>Svislé a kompletní konstrukce</t>
  </si>
  <si>
    <t>12</t>
  </si>
  <si>
    <t>311273323</t>
  </si>
  <si>
    <t>Zdivo nosné tl 300 mm z pórobetonových přesných tvárnic  porobetonových  hmotnosti 500 kg/m3</t>
  </si>
  <si>
    <t>1611204263</t>
  </si>
  <si>
    <t>"zazdívka dveří v suterénu"1,55*2,02*0,6</t>
  </si>
  <si>
    <t>13</t>
  </si>
  <si>
    <t>317142221</t>
  </si>
  <si>
    <t>Překlady nenosné přímé z pórobetonu  v příčkách tl 100 mm pro světlost otvoru do 1010 mm</t>
  </si>
  <si>
    <t>kus</t>
  </si>
  <si>
    <t>-1015541075</t>
  </si>
  <si>
    <t>"viz. v.č. D.1.1.b)11-překlad b"4</t>
  </si>
  <si>
    <t>14</t>
  </si>
  <si>
    <t>342272323</t>
  </si>
  <si>
    <t>Příčky tl 100 mm z pórobetonových přesných hladkých příčkovek objemové hmotnosti 500 kg/m3</t>
  </si>
  <si>
    <t>1031791980</t>
  </si>
  <si>
    <t>"viz.v.č D.1.1.b)11"2,41*2,65-0,9*2</t>
  </si>
  <si>
    <t>(2,8+3,11+0,4)*2,65-0,7*2-0,9*2</t>
  </si>
  <si>
    <t>1,5*2,65-0,9*2</t>
  </si>
  <si>
    <t>Součet</t>
  </si>
  <si>
    <t>R-3114010</t>
  </si>
  <si>
    <t xml:space="preserve">Kotvení zdiva ke stávající konstrukci </t>
  </si>
  <si>
    <t>m</t>
  </si>
  <si>
    <t>-856170725</t>
  </si>
  <si>
    <t>"viz.v.č D.1.1.b)11"2,65*7+2,02*2</t>
  </si>
  <si>
    <t>Komunikace</t>
  </si>
  <si>
    <t>16</t>
  </si>
  <si>
    <t>564801112</t>
  </si>
  <si>
    <t xml:space="preserve">Podklad z e štěrkového lože fr. 0-8 mm tl. 40 mm </t>
  </si>
  <si>
    <t>1881514507</t>
  </si>
  <si>
    <t>"skladba P1"6,1*0,5*2</t>
  </si>
  <si>
    <t>17</t>
  </si>
  <si>
    <t>564851111</t>
  </si>
  <si>
    <t>Podklad ze štěrkového lože fr. 8-16 mm tl. 135-170 mm</t>
  </si>
  <si>
    <t>-1768593169</t>
  </si>
  <si>
    <t>56</t>
  </si>
  <si>
    <t>Podkladní vrstvy komunikací, letišť a ploch</t>
  </si>
  <si>
    <t>18</t>
  </si>
  <si>
    <t>596811120</t>
  </si>
  <si>
    <t>Kladení betonové dlažby komunikací pro pěší do lože z kameniva vel do 0,09 m2 plochy do 50 m2</t>
  </si>
  <si>
    <t>-337612860</t>
  </si>
  <si>
    <t>19</t>
  </si>
  <si>
    <t>592456010</t>
  </si>
  <si>
    <t xml:space="preserve">dlažba desková betonová 50x50x5 cm šedá  </t>
  </si>
  <si>
    <t>995192553</t>
  </si>
  <si>
    <t>"viz. pol. montáže"6,1*0,5*1,05*2</t>
  </si>
  <si>
    <t>Úpravy povrchu, podlahy, osazení</t>
  </si>
  <si>
    <t>20</t>
  </si>
  <si>
    <t>611131101</t>
  </si>
  <si>
    <t>Cementový postřik vnitřních stropů nanášený celoplošně ručně</t>
  </si>
  <si>
    <t>232119508</t>
  </si>
  <si>
    <t>"chodba"150</t>
  </si>
  <si>
    <t>611321141</t>
  </si>
  <si>
    <t>Vápenocementová omítka štuková dvouvrstvá vnitřních stropů rovných nanášená ručně</t>
  </si>
  <si>
    <t>-1788713706</t>
  </si>
  <si>
    <t>viz.v.č D.1.1.b)12 - skladba ZS4</t>
  </si>
  <si>
    <t>22,6+4,6+4,6+17,5+17,8+4,5*2+23+23+4,4+4,4+17,7+17,5+4,5*2+22,6</t>
  </si>
  <si>
    <t>58,2+26+32,5+11+15+24,2+20+14,5+44</t>
  </si>
  <si>
    <t>"zateplení trámového stropu svisle"112*2*0,25</t>
  </si>
  <si>
    <t>"klenby - příplatek plocha"197,7*0,2</t>
  </si>
  <si>
    <t>22</t>
  </si>
  <si>
    <t>612131101</t>
  </si>
  <si>
    <t>Cementový postřik vnitřních stěn nanášený celoplošně ručně</t>
  </si>
  <si>
    <t>-1604208877</t>
  </si>
  <si>
    <t>viz.v.č D.1.1.b)11 -skladba OS1</t>
  </si>
  <si>
    <t>(3,76+6,015+2,56+4,635+4,715+2,56+6,09+3,01+6,09+2,56+4,71+4,635+2,56+6,0115+3,76+4,462+14,4*2+4,8+14,4+14,4)*2,65</t>
  </si>
  <si>
    <t>"ostatní stěny 1.PP"(6,015+3,76+1,73*4+2,56*3+4,635+3,76*2+3,76*2+4,715+2,56*3+1,73*4+6,09+3,76*2+3,01+4,2*4+6,09+3,76*2+2,56*3+1,73*4+4,71)*2,65</t>
  </si>
  <si>
    <t>(3,76*2+4,635+3,76*2+1,73*4+2,56*3+5,015+3,76*2+140+14,4+4,062+4,062*4+14,4+9,3+6*4,062+14,4+14,4+4,062*6)*2,65</t>
  </si>
  <si>
    <t>23</t>
  </si>
  <si>
    <t>612321141</t>
  </si>
  <si>
    <t>Vápenocementová omítka štuková dvouvrstvá vnitřních stěn nanášená ručně</t>
  </si>
  <si>
    <t>-313476843</t>
  </si>
  <si>
    <t>24</t>
  </si>
  <si>
    <t>612321191</t>
  </si>
  <si>
    <t>Příplatek k vápenocementové omítce vnitřních stěn za každých dalších 5 mm tloušťky ručně</t>
  </si>
  <si>
    <t>1342591319</t>
  </si>
  <si>
    <t>"suterén vyrovnání nerovností"1544,957*2</t>
  </si>
  <si>
    <t>25</t>
  </si>
  <si>
    <t>621221101</t>
  </si>
  <si>
    <t>Montáž kontaktního zateplení vnějších podhledů z minerální vlny  tl do 40 mm</t>
  </si>
  <si>
    <t>1067855374</t>
  </si>
  <si>
    <t xml:space="preserve">viz.v.č D.1.1.b)11-20 </t>
  </si>
  <si>
    <t>"ZS2-lodžie"1,5+4,9*5</t>
  </si>
  <si>
    <t>"římsa"159*0,65</t>
  </si>
  <si>
    <t>26</t>
  </si>
  <si>
    <t>631515060</t>
  </si>
  <si>
    <t xml:space="preserve">deska minerální izolační z miner. vlny tl. 30 mm </t>
  </si>
  <si>
    <t>-57702030</t>
  </si>
  <si>
    <t>"viz. pol. montáže"129,35*1,1</t>
  </si>
  <si>
    <t>27</t>
  </si>
  <si>
    <t>621221111</t>
  </si>
  <si>
    <t xml:space="preserve">Montáž kontaktního zateplení vnějších podhledů z minerální vlny  tl do 80 mm, hmoždinky s kovovým trnem 10-12 ks/m2 </t>
  </si>
  <si>
    <t>1053887967</t>
  </si>
  <si>
    <t>28</t>
  </si>
  <si>
    <t>631515130</t>
  </si>
  <si>
    <t>deska minerální izolační tl. 100 mm</t>
  </si>
  <si>
    <t>-2064417168</t>
  </si>
  <si>
    <t xml:space="preserve">viz. pol. montáže </t>
  </si>
  <si>
    <t>538,64*1,1</t>
  </si>
  <si>
    <t>29</t>
  </si>
  <si>
    <t>621251105</t>
  </si>
  <si>
    <t>Příplatek k cenám kontaktního zateplení podhledů za použití tepelněizolačních zátek z minerální vlny</t>
  </si>
  <si>
    <t>1079051186</t>
  </si>
  <si>
    <t>30</t>
  </si>
  <si>
    <t>622100010.1</t>
  </si>
  <si>
    <t>Vyrovnání podkladu tl. do 50 mm vč. dodávky materiálu , vyspravení  - z  50%</t>
  </si>
  <si>
    <t>-873066332</t>
  </si>
  <si>
    <t>"ZS2-lodžie"1,5+0,6*2,6*2</t>
  </si>
  <si>
    <t>(4,9+1,9*2,6*2)*5</t>
  </si>
  <si>
    <t>Mezisoučet</t>
  </si>
  <si>
    <t>"ZS1"65,4*17,8*2+21+21+13,2*17,8*2</t>
  </si>
  <si>
    <t>"ODPOČET OTVORY"</t>
  </si>
  <si>
    <t>-(1,3*1,45*128+2,5*2,4+1,6*2+2,4*2,65*7+0,95*0,6+1,3*2,2*64+2,2*1,45*2+0,9*1*12+2,2*2,2*3+1,95*1,45*4+0,9*1,45*3)</t>
  </si>
  <si>
    <t>"OSTĚNÍ, NADPRAŽÍ"(2,5+2,4*2)*0,35</t>
  </si>
  <si>
    <t>(2,5+2,4*2)*0,35</t>
  </si>
  <si>
    <t>(1,3+1,45*2)*128*0,35</t>
  </si>
  <si>
    <t>(1,6+2*2)*0,35</t>
  </si>
  <si>
    <t>(2,4+2,65*2)*7*0,35</t>
  </si>
  <si>
    <t>(1,95+0,6*2)*0,35</t>
  </si>
  <si>
    <t>(1,3+2,2*2)*64*0,35</t>
  </si>
  <si>
    <t>(2,2+1,45*2)*2*0,35</t>
  </si>
  <si>
    <t>(0,9+1*2)*12*0,35</t>
  </si>
  <si>
    <t>(2,2*3)*3*0,35</t>
  </si>
  <si>
    <t>(1,95+1,45*2)*4*0,35</t>
  </si>
  <si>
    <t>(0,9+1,5*2)*3*0,35</t>
  </si>
  <si>
    <t>"výstupky fasády "0,15*8*2*17,5</t>
  </si>
  <si>
    <t>"parapety"(1,6+2,41*7+1,95+1,3*64+2,2*2+0,9*12+2,2*3+1,95*4+0,9*3)*0,35</t>
  </si>
  <si>
    <t>31</t>
  </si>
  <si>
    <t>622142001</t>
  </si>
  <si>
    <t xml:space="preserve">D+M stěrky z MCT tmele </t>
  </si>
  <si>
    <t>1822781510</t>
  </si>
  <si>
    <t>32</t>
  </si>
  <si>
    <t>622143003</t>
  </si>
  <si>
    <t>Montáž omítkových plastových nebo pozinkovaných rohových profilů s tkaninou</t>
  </si>
  <si>
    <t>730748154</t>
  </si>
  <si>
    <t>viz.v.č D.1.1.b)11-20</t>
  </si>
  <si>
    <t>nadpraží, římsy - s okapničkou</t>
  </si>
  <si>
    <t>160*3+2,5+1,6+2,41*7+1,95+1,3*64+2,2*2+0,9*12+2,2*3+1,95*4+0,9*3+1,3*128</t>
  </si>
  <si>
    <t xml:space="preserve">ostění </t>
  </si>
  <si>
    <t>2,4*2+2*2+2,65*2*7+0,6*2+2,2*2*64+1,45*2*2+1*2*12+2,2*2*3+1,45*2*4+1,45*2*3+1,45*2*128</t>
  </si>
  <si>
    <t xml:space="preserve">rohy </t>
  </si>
  <si>
    <t>18,5*80</t>
  </si>
  <si>
    <t>33</t>
  </si>
  <si>
    <t>590514800</t>
  </si>
  <si>
    <t>lišta rohová Al 10/10 cm s tkaninou bal. 2,5 m</t>
  </si>
  <si>
    <t>635700641</t>
  </si>
  <si>
    <t>viz. pol. montáže</t>
  </si>
  <si>
    <t>2243,2*1,1</t>
  </si>
  <si>
    <t>2467,52*1,05 'Přepočtené koeficientem množství</t>
  </si>
  <si>
    <t>34</t>
  </si>
  <si>
    <t>590515100</t>
  </si>
  <si>
    <t>profil okenní s okapnicí LTU plast 2,0 m</t>
  </si>
  <si>
    <t>-962544573</t>
  </si>
  <si>
    <t>784,82*1,1</t>
  </si>
  <si>
    <t>863,302*1,05 'Přepočtené koeficientem množství</t>
  </si>
  <si>
    <t>35</t>
  </si>
  <si>
    <t>622143004</t>
  </si>
  <si>
    <t>Montáž omítkových samolepících začišťovacích profilů (APU lišt)</t>
  </si>
  <si>
    <t>-1453827145</t>
  </si>
  <si>
    <t>(1,3+1,45*2)*128</t>
  </si>
  <si>
    <t>(1,6+2*2)</t>
  </si>
  <si>
    <t>(2,4+2,65*2)*7</t>
  </si>
  <si>
    <t>(1,95+0,6*2)</t>
  </si>
  <si>
    <t>(1,3+2,2*2)*64</t>
  </si>
  <si>
    <t>(2,2+1,45*2)*2</t>
  </si>
  <si>
    <t>(0,9+1*2)*12</t>
  </si>
  <si>
    <t>(2,2*3)*3</t>
  </si>
  <si>
    <t>(1,95+1,45*2)*4</t>
  </si>
  <si>
    <t>(0,9+1,5*2)*3</t>
  </si>
  <si>
    <t>(0,85+0,55*2)*36*2</t>
  </si>
  <si>
    <t>(0,6+0,55*2)*24*2</t>
  </si>
  <si>
    <t>36</t>
  </si>
  <si>
    <t>590514760</t>
  </si>
  <si>
    <t xml:space="preserve">profil okenní začišťovací s tkaninou </t>
  </si>
  <si>
    <t>717351396</t>
  </si>
  <si>
    <t>P</t>
  </si>
  <si>
    <t>Poznámka k položce:
délka 2,4 m, přesah tkaniny 100 mm</t>
  </si>
  <si>
    <t>1282,95*1,1</t>
  </si>
  <si>
    <t>1411,245*1,05 'Přepočtené koeficientem množství</t>
  </si>
  <si>
    <t>37</t>
  </si>
  <si>
    <t>622221031</t>
  </si>
  <si>
    <t>Montáž kontaktního zateplení vnějších stěn z minerální vlny s podélnou orientací vláken tl do 160 mm, hmoždinky s kovovým trnem 10-12 ks/m2</t>
  </si>
  <si>
    <t>505852666</t>
  </si>
  <si>
    <t>38</t>
  </si>
  <si>
    <t>631515380</t>
  </si>
  <si>
    <t>deska minerální izolační  tl. 160 mm</t>
  </si>
  <si>
    <t>-965266400</t>
  </si>
  <si>
    <t>2314,625*1,1</t>
  </si>
  <si>
    <t>39</t>
  </si>
  <si>
    <t>622221101</t>
  </si>
  <si>
    <t>Montáž kontaktního zateplení vnějších stěn z miner. vlny   tl do 40 mm</t>
  </si>
  <si>
    <t>773254666</t>
  </si>
  <si>
    <t>"ZS2-lodžie"0,6*2,6*2</t>
  </si>
  <si>
    <t>(1,9*2,6*2)*5</t>
  </si>
  <si>
    <t>40</t>
  </si>
  <si>
    <t>21033044</t>
  </si>
  <si>
    <t>"viz. pol. montáže "94,52*1,1</t>
  </si>
  <si>
    <t>41</t>
  </si>
  <si>
    <t>622221201</t>
  </si>
  <si>
    <t>Montáž kontaktního zateplení  z desek z minerální vlny ve 2 vrstvách celkové tloušťky do 200 mm</t>
  </si>
  <si>
    <t>-947625826</t>
  </si>
  <si>
    <t>"ostění, nadpraží"</t>
  </si>
  <si>
    <t>(2,5+2,4*2)*0,1</t>
  </si>
  <si>
    <t>(1,3+1,45*2)*128*0,1</t>
  </si>
  <si>
    <t>(1,6+2*2)*0,1</t>
  </si>
  <si>
    <t>(2,4+2,65*2)*7*0,1</t>
  </si>
  <si>
    <t>(1,95+0,6*2)*0,1</t>
  </si>
  <si>
    <t>(1,3+2,2*2)*64*0,1</t>
  </si>
  <si>
    <t>(2,2+1,45*2)*2*0,1</t>
  </si>
  <si>
    <t>(0,9+1*2)*12*0,1</t>
  </si>
  <si>
    <t>(2,2*3)*3*0,1</t>
  </si>
  <si>
    <t>(1,95+1,45*2)*4*0,1</t>
  </si>
  <si>
    <t>(0,9+1,5*2)*3*0,1</t>
  </si>
  <si>
    <t>(2,5+1,6+2,41*7+1,95+1,3*64+2,2*2+0,9*12+2,2*3+1,95*4+0,9*3+1,3*128)*0,4</t>
  </si>
  <si>
    <t>42</t>
  </si>
  <si>
    <t>1351435959</t>
  </si>
  <si>
    <t>"viz. pol. montáže"228,753*1,1</t>
  </si>
  <si>
    <t>43</t>
  </si>
  <si>
    <t>622221231</t>
  </si>
  <si>
    <t>Montáž kontaktního zateplení  z desek z minerální vlny ve 2 vrstvách celkové tloušťky do 320 mm</t>
  </si>
  <si>
    <t>163939819</t>
  </si>
  <si>
    <t>"vstup"0,7*3,5*2+3,8*0,35</t>
  </si>
  <si>
    <t>44</t>
  </si>
  <si>
    <t>-143317162</t>
  </si>
  <si>
    <t>6,23*1,1</t>
  </si>
  <si>
    <t>45</t>
  </si>
  <si>
    <t>622222051</t>
  </si>
  <si>
    <t>Montáž kontaktního zateplení vnějšího ostění hl. špalety do 400 mm z miner. vlny   tl do 40 mm, hmoždinky s kovovým trnem 10-12 ks/m2</t>
  </si>
  <si>
    <t>1686147271</t>
  </si>
  <si>
    <t>(2,5+2,4*2)</t>
  </si>
  <si>
    <t>"parapety"(1,6+2,41*7+1,95+1,3*64+2,2*2+0,9*12+2,2*3+1,95*4+0,9*3)</t>
  </si>
  <si>
    <t>46</t>
  </si>
  <si>
    <t>1328885398</t>
  </si>
  <si>
    <t>"viz. pol. montáže"1204,17*0,35*1,1</t>
  </si>
  <si>
    <t>47</t>
  </si>
  <si>
    <t>622251105</t>
  </si>
  <si>
    <t>Příplatek k cenám kontaktního zateplení stěn za použití tepelněizolačních zátek z minerální vlny</t>
  </si>
  <si>
    <t>-1324151813</t>
  </si>
  <si>
    <t>48</t>
  </si>
  <si>
    <t>622252001</t>
  </si>
  <si>
    <t>Montáž zakládacích soklových lišt zateplení</t>
  </si>
  <si>
    <t>177840109</t>
  </si>
  <si>
    <t>"viz. výpis kl. prvků - K04"156</t>
  </si>
  <si>
    <t>49</t>
  </si>
  <si>
    <t>R-6220012</t>
  </si>
  <si>
    <t xml:space="preserve">Startovací lišta zateplovacího systému s okapničkou  </t>
  </si>
  <si>
    <t>-1858999505</t>
  </si>
  <si>
    <t>"viz. pol. montáže "156*1,1</t>
  </si>
  <si>
    <t>50</t>
  </si>
  <si>
    <t>622252002</t>
  </si>
  <si>
    <t>Montáž ostatních lišt kontaktního zateplení</t>
  </si>
  <si>
    <t>-123507027</t>
  </si>
  <si>
    <t>viz.v.č D.1.1.b)12-20- parapetní</t>
  </si>
  <si>
    <t>1,7*132+2,41*5+0,87*12</t>
  </si>
  <si>
    <t>51</t>
  </si>
  <si>
    <t>590515120</t>
  </si>
  <si>
    <t>začišťovací lišta parapetní</t>
  </si>
  <si>
    <t>2016523016</t>
  </si>
  <si>
    <t>246,89*1,1</t>
  </si>
  <si>
    <t>271,579*1,05 'Přepočtené koeficientem množství</t>
  </si>
  <si>
    <t>52</t>
  </si>
  <si>
    <t>622325202</t>
  </si>
  <si>
    <t>Oprava vnější vápenné nebo vápenocementové štukové omítky složitosti 1 stěn v rozsahu do 30%</t>
  </si>
  <si>
    <t>403907548</t>
  </si>
  <si>
    <t>"sokl"158*0,85-8,7*0,85</t>
  </si>
  <si>
    <t>"sokl přístavba"6,2*3*2</t>
  </si>
  <si>
    <t>53</t>
  </si>
  <si>
    <t>622331121</t>
  </si>
  <si>
    <t>Cementová omítka hladká jednovrstvá vnějších stěn nanášená ručně</t>
  </si>
  <si>
    <t>-349653081</t>
  </si>
  <si>
    <t>"viz. skladba F01"6,1*1,6*2</t>
  </si>
  <si>
    <t>54</t>
  </si>
  <si>
    <t>622531021</t>
  </si>
  <si>
    <t>Tenkovrstvá silikonová zrnitá omítka tl. 2,0 mm včetně penetrace vnějších stěn</t>
  </si>
  <si>
    <t>32297352</t>
  </si>
  <si>
    <t>55</t>
  </si>
  <si>
    <t>622903110</t>
  </si>
  <si>
    <t>Mytí s odmaštěním vnějších omítek stupně složitosti 1 a 2 tlakovou vodou</t>
  </si>
  <si>
    <t>1951411037</t>
  </si>
  <si>
    <t>629991011</t>
  </si>
  <si>
    <t>Zakrytí výplní otvorů a svislých ploch fólií přilepenou lepící páskou</t>
  </si>
  <si>
    <t>-367655465</t>
  </si>
  <si>
    <t>"zakrytí oken a dveří - z venkovní strany, sklepní okna zvenku, zevnitř"</t>
  </si>
  <si>
    <t>0,85*0,55*36*2+0,6*0,55*24*2</t>
  </si>
  <si>
    <t>1,3*1,45*128+2,5*2,4+1,6*2+2,4*2,65*7+0,95*0,6+1,3*2,2*64+2,2*1,45*2+0,9*1*12+2,2*2,2*3+1,95*1,45*4+0,9*1,45*3</t>
  </si>
  <si>
    <t>57</t>
  </si>
  <si>
    <t>632450124</t>
  </si>
  <si>
    <t>Vyrovnávací cementový potěr tl do 50 mm ze suchých směsí provedený v pásu</t>
  </si>
  <si>
    <t>193480879</t>
  </si>
  <si>
    <t>vyspravení parapetů suterén</t>
  </si>
  <si>
    <t>0,85*0,5*36+0,6*0,5*24</t>
  </si>
  <si>
    <t xml:space="preserve">venkovní parapety suterén </t>
  </si>
  <si>
    <t>0,85*0,25*36+0,6*0,025*24</t>
  </si>
  <si>
    <t xml:space="preserve">vyrovnání atiky </t>
  </si>
  <si>
    <t>26,7*0,5</t>
  </si>
  <si>
    <t>58</t>
  </si>
  <si>
    <t>R-6210015</t>
  </si>
  <si>
    <t xml:space="preserve">Očiětění povrchu, vyspravení, příprava podkladu stěn </t>
  </si>
  <si>
    <t>-657960745</t>
  </si>
  <si>
    <t>59</t>
  </si>
  <si>
    <t>R-6210016</t>
  </si>
  <si>
    <t xml:space="preserve">Očiětění povrchu, vyspravení, příprava podkladu stropů </t>
  </si>
  <si>
    <t>-1136999815</t>
  </si>
  <si>
    <t>60</t>
  </si>
  <si>
    <t>R-6210017</t>
  </si>
  <si>
    <t>Očiětění povrchu lodžie, vyrovnání tl. do 50 mm vč. dodávky materiálu, penetrace- vč. dodávky materiálu</t>
  </si>
  <si>
    <t>-2107303126</t>
  </si>
  <si>
    <t>"lodžie"2,4*1,85*5</t>
  </si>
  <si>
    <t>61</t>
  </si>
  <si>
    <t>R-6210018</t>
  </si>
  <si>
    <t xml:space="preserve">Spádová vrstva 0-20 mm vč. dodávky materiálu </t>
  </si>
  <si>
    <t>-646888761</t>
  </si>
  <si>
    <t>62</t>
  </si>
  <si>
    <t>R-6210020</t>
  </si>
  <si>
    <t>Vyčištění, vyspravení betonové rampy a zídky cementovou maltou na beton, nátěr hydrofobním nátěrem , vč. dodávky materiálu</t>
  </si>
  <si>
    <t>1690872881</t>
  </si>
  <si>
    <t>"viz.v.č D.1.1.b)01"26+16,2*2</t>
  </si>
  <si>
    <t>63</t>
  </si>
  <si>
    <t>R-6210022</t>
  </si>
  <si>
    <t xml:space="preserve">Vyčištění a vyspravení st. nosné konstrukce střechy vč. vyrovnání tl. do 50 mm vč. dodávky materiálu </t>
  </si>
  <si>
    <t>-1286814998</t>
  </si>
  <si>
    <t>"viz. skladba S03"50,5</t>
  </si>
  <si>
    <t>64</t>
  </si>
  <si>
    <t xml:space="preserve">Příplatek za provádění říms </t>
  </si>
  <si>
    <t>1572611936</t>
  </si>
  <si>
    <t xml:space="preserve">příplatek za provádění říms , výstupků a zdobných prvků </t>
  </si>
  <si>
    <t>162*3+14,5*36*2+136</t>
  </si>
  <si>
    <t>65</t>
  </si>
  <si>
    <t>R-6220015</t>
  </si>
  <si>
    <t>D+M provětrávané fasády soklu - vláknocementové desky - viz. skladba F01</t>
  </si>
  <si>
    <t>1517373619</t>
  </si>
  <si>
    <t xml:space="preserve">Poznámka k položce:
Dodávka a montáž komplet skladby F01, vč. podkladního roištu, vč. všech příslušenství a doplňků </t>
  </si>
  <si>
    <t>Ostatní konstrukce a práce-bourání</t>
  </si>
  <si>
    <t>66</t>
  </si>
  <si>
    <t>919726123</t>
  </si>
  <si>
    <t>Geotextilie pro ochranu, separaci a filtraci netkaná měrná hmotnost do 500 g/m2</t>
  </si>
  <si>
    <t>428205163</t>
  </si>
  <si>
    <t>"pod lešení"</t>
  </si>
  <si>
    <t>67</t>
  </si>
  <si>
    <t>938902121</t>
  </si>
  <si>
    <t>Čištění ploch dřevěných konstrukcí ocelovými kartáči</t>
  </si>
  <si>
    <t>793390956</t>
  </si>
  <si>
    <t xml:space="preserve">stávající střešní konstrukce </t>
  </si>
  <si>
    <t>1345</t>
  </si>
  <si>
    <t>68</t>
  </si>
  <si>
    <t>949101111</t>
  </si>
  <si>
    <t>Lešení pomocné pro objekty pozemních staveb s lešeňovou podlahou v do 1,9 m zatížení do 150 kg/m2</t>
  </si>
  <si>
    <t>1483413992</t>
  </si>
  <si>
    <t>"pro stavební úpravy v suterénu"688,64</t>
  </si>
  <si>
    <t>69</t>
  </si>
  <si>
    <t>952901111.1</t>
  </si>
  <si>
    <t>Vyčištění půdy a vyklizení půdy</t>
  </si>
  <si>
    <t>316182439</t>
  </si>
  <si>
    <t>"před zateplením půdy"767</t>
  </si>
  <si>
    <t>70</t>
  </si>
  <si>
    <t>962032641</t>
  </si>
  <si>
    <t>Bourání zdiva komínového nad střechou z cihel na MC</t>
  </si>
  <si>
    <t>1306697627</t>
  </si>
  <si>
    <t>"viz.v.č.D.1.1.b)06,07"2,2*0,75*4,4*16</t>
  </si>
  <si>
    <t>71</t>
  </si>
  <si>
    <t>965043321</t>
  </si>
  <si>
    <t>Bourání podkladů pod dlažby betonových s potěrem nebo teracem tl do 100 mm pl do 1 m2</t>
  </si>
  <si>
    <t>362522906</t>
  </si>
  <si>
    <t>viz. v.č. D.1.1.b)02-06</t>
  </si>
  <si>
    <t>2,4*1,85*5*0,1</t>
  </si>
  <si>
    <t>72</t>
  </si>
  <si>
    <t>965081212</t>
  </si>
  <si>
    <t>Bourání podlah z dlaždic keramických nebo xylolitových tl do 10 mm plochy do 1 m2</t>
  </si>
  <si>
    <t>677376971</t>
  </si>
  <si>
    <t>2,4*1,85*5</t>
  </si>
  <si>
    <t>73</t>
  </si>
  <si>
    <t>968062746</t>
  </si>
  <si>
    <t>Vybourání stěn dřevěných plných, zasklených nebo výkladních pl do 4 m2</t>
  </si>
  <si>
    <t>-978958651</t>
  </si>
  <si>
    <t>"viz.v.č D.1.1.b)01"2,1*2,65*3+1,5*2,65</t>
  </si>
  <si>
    <t>74</t>
  </si>
  <si>
    <t>968072244</t>
  </si>
  <si>
    <t>Vybourání kovových rámů oken jednoduchých včetně křídel pl do 1 m2</t>
  </si>
  <si>
    <t>1389506873</t>
  </si>
  <si>
    <t>viz.v.č D.1.1.b)01</t>
  </si>
  <si>
    <t>0,6*0,55*12+0,85*0,55*18</t>
  </si>
  <si>
    <t>75</t>
  </si>
  <si>
    <t>968072455</t>
  </si>
  <si>
    <t>Vybourání kovových dveřních zárubní pl do 2 m2</t>
  </si>
  <si>
    <t>-208309341</t>
  </si>
  <si>
    <t>"viz.v.č D.1.1.b)01 "0,9*2*3+1,45*2+1,4*2+0,9*2*3+1,4*2*2+0,9*2*3+0,9*2*3+0,9*2*2+0,*2*3+0,8*2</t>
  </si>
  <si>
    <t>"půda"0,9*2*2</t>
  </si>
  <si>
    <t>76</t>
  </si>
  <si>
    <t>968072558</t>
  </si>
  <si>
    <t>Vybourání kovových vrat pl do 5 m2</t>
  </si>
  <si>
    <t>1442501285</t>
  </si>
  <si>
    <t>"viz.v.č D.1.1.b)01"2,2*2</t>
  </si>
  <si>
    <t>77</t>
  </si>
  <si>
    <t>971033581</t>
  </si>
  <si>
    <t>Vybourání otvorů ve zdivu cihelném pl do 1 m2 na MVC nebo MV tl do 900 mm</t>
  </si>
  <si>
    <t>-647812120</t>
  </si>
  <si>
    <t>viz.v.č D.1.1.b)06</t>
  </si>
  <si>
    <t>0,9*0,375*0,65*2</t>
  </si>
  <si>
    <t>78</t>
  </si>
  <si>
    <t>978011191</t>
  </si>
  <si>
    <t>Otlučení vnitřní vápenné nebo vápenocementové omítky stropů v rozsahu do 100 %</t>
  </si>
  <si>
    <t>-1772192221</t>
  </si>
  <si>
    <t>"viz.v.č D.1.1.b)01"728</t>
  </si>
  <si>
    <t>79</t>
  </si>
  <si>
    <t>978013191</t>
  </si>
  <si>
    <t>Otlučení vnitřní vápenné nebo vápenocementové omítky stěn stěn v rozsahu do 100 %</t>
  </si>
  <si>
    <t>1942245823</t>
  </si>
  <si>
    <t>"viz.v.č D.1.1.b)01 "(20+2,56*4+1,73*4+4,635*2+3,8*2+4,715*2+3,8*2+2,56*4+1,8*2*2+6,09*2+3,8*2+3,01*2+3,9*2+6,09*2+3,8*2+2,56*4+1,8*4+4,71*2)*2,65</t>
  </si>
  <si>
    <t>(4,635*2+3,8*2+2,56*4+1,8*4+6,05*2+3,8*2+140+14,4*2+4,062*2+20,6+4,062*2+8*2+4,9*2+4,062*2+4,062*2+3,6*2)*2,65</t>
  </si>
  <si>
    <t>(3,8*2+6*2+4,062*2+4,8*2+4,062*2+14,4*2+4,062*4)*2,65</t>
  </si>
  <si>
    <t>80</t>
  </si>
  <si>
    <t>978015341</t>
  </si>
  <si>
    <t>Otlučení vnější vápenné nebo vápenocementové vnější omítky stupně členitosti 1 a 2 rozsahu do 30%</t>
  </si>
  <si>
    <t>1226467420</t>
  </si>
  <si>
    <t>81</t>
  </si>
  <si>
    <t>978015391</t>
  </si>
  <si>
    <t>Otlučení vnější vápenné nebo vápenocementové vnější omítky stupně členitosti 1 a 2 rozsahu do 100%</t>
  </si>
  <si>
    <t>248203338</t>
  </si>
  <si>
    <t>"viz.v.č D.1.1.b)01"6*3,2*2</t>
  </si>
  <si>
    <t>82</t>
  </si>
  <si>
    <t>R-9650019</t>
  </si>
  <si>
    <t xml:space="preserve">Odstranění stávající kamenné vany </t>
  </si>
  <si>
    <t>-1875505391</t>
  </si>
  <si>
    <t>83</t>
  </si>
  <si>
    <t>R-9650020</t>
  </si>
  <si>
    <t xml:space="preserve">Odstranění stávající pračky (s topením a odtahem do komína) vč. provedení zaslepení odtahu komína </t>
  </si>
  <si>
    <t>724013498</t>
  </si>
  <si>
    <t>84</t>
  </si>
  <si>
    <t>R-9650021</t>
  </si>
  <si>
    <t xml:space="preserve">Odstranění stávající ždímačky </t>
  </si>
  <si>
    <t>-107397615</t>
  </si>
  <si>
    <t>85</t>
  </si>
  <si>
    <t>R-9650024</t>
  </si>
  <si>
    <t xml:space="preserve">Demontáž stávajících odvětrávacích komínků </t>
  </si>
  <si>
    <t>2015383949</t>
  </si>
  <si>
    <t>"viz. výkresy bouracích prací " 8</t>
  </si>
  <si>
    <t>86</t>
  </si>
  <si>
    <t>R-9650025</t>
  </si>
  <si>
    <t xml:space="preserve">Demontáž a odstranění st. expanzní nádoby </t>
  </si>
  <si>
    <t>-1011483225</t>
  </si>
  <si>
    <t>"viz. výkresy bouracích prací " 2</t>
  </si>
  <si>
    <t>94</t>
  </si>
  <si>
    <t>Lešení a stavební výtahy</t>
  </si>
  <si>
    <t>87</t>
  </si>
  <si>
    <t>941221111</t>
  </si>
  <si>
    <t>Montáž lešení řadového rámového těžkého zatížení do 300 kg/m2 š do 1,2 m v do 10 m</t>
  </si>
  <si>
    <t>1106055836</t>
  </si>
  <si>
    <t xml:space="preserve">k fasádě </t>
  </si>
  <si>
    <t>67,5*21,5*2+7,2*1,9*2+15,61*21,5*2</t>
  </si>
  <si>
    <t>88</t>
  </si>
  <si>
    <t>941221211</t>
  </si>
  <si>
    <t>Příplatek k lešení řadovému rámovému těžkému š 1,2 m v do 25 m za první a ZKD den použití</t>
  </si>
  <si>
    <t>666149442</t>
  </si>
  <si>
    <t xml:space="preserve">nájem na 90 dnů </t>
  </si>
  <si>
    <t>3601,090*90</t>
  </si>
  <si>
    <t>89</t>
  </si>
  <si>
    <t>941221811</t>
  </si>
  <si>
    <t>Demontáž lešení řadového rámového těžkého zatížení do 300 kg/m2 š do 1,2 m v do 10 m</t>
  </si>
  <si>
    <t>1525636384</t>
  </si>
  <si>
    <t>90</t>
  </si>
  <si>
    <t>944511111</t>
  </si>
  <si>
    <t>Montáž ochranné sítě z textilie z umělých vláken</t>
  </si>
  <si>
    <t>-1404024352</t>
  </si>
  <si>
    <t>91</t>
  </si>
  <si>
    <t>944511211</t>
  </si>
  <si>
    <t>Příplatek k ochranné síti za první a ZKD den použití</t>
  </si>
  <si>
    <t>1556936532</t>
  </si>
  <si>
    <t>92</t>
  </si>
  <si>
    <t>944511811</t>
  </si>
  <si>
    <t>Demontáž ochranné sítě z textilie z umělých vláken</t>
  </si>
  <si>
    <t>686335040</t>
  </si>
  <si>
    <t>93</t>
  </si>
  <si>
    <t>944711113</t>
  </si>
  <si>
    <t>Montáž záchytné stříšky š do 2,5 m</t>
  </si>
  <si>
    <t>-1543750522</t>
  </si>
  <si>
    <t>944711213</t>
  </si>
  <si>
    <t>Příplatek k záchytné stříšce š do 2,5 m za první a ZKD den použití</t>
  </si>
  <si>
    <t>-1964180488</t>
  </si>
  <si>
    <t>95</t>
  </si>
  <si>
    <t>944711813</t>
  </si>
  <si>
    <t>Demontáž záchytné stříšky š do 2,5 m</t>
  </si>
  <si>
    <t>-716262665</t>
  </si>
  <si>
    <t>Různé dokončovací konstrukce a práce pozemních staveb</t>
  </si>
  <si>
    <t>96</t>
  </si>
  <si>
    <t>952901111</t>
  </si>
  <si>
    <t>Vyčištění budov bytové a občanské výstavby při výšce podlaží do 4 m</t>
  </si>
  <si>
    <t>-85367013</t>
  </si>
  <si>
    <t>"viz.v.č D.1.1.b)11"</t>
  </si>
  <si>
    <t>Bourání konstrukcí</t>
  </si>
  <si>
    <t>97</t>
  </si>
  <si>
    <t>997013501</t>
  </si>
  <si>
    <t>Odvoz suti na skládku a vybouraných hmot nebo meziskládku do 1 km se složením</t>
  </si>
  <si>
    <t>-828418089</t>
  </si>
  <si>
    <t>98</t>
  </si>
  <si>
    <t>997013509</t>
  </si>
  <si>
    <t>Příplatek k odvozu suti a vybouraných hmot na skládku ZKD 1 km přes 1 km</t>
  </si>
  <si>
    <t>-1942979547</t>
  </si>
  <si>
    <t>429,787*14 'Přepočtené koeficientem množství</t>
  </si>
  <si>
    <t>99</t>
  </si>
  <si>
    <t>997013831</t>
  </si>
  <si>
    <t>Poplatek za uložení stavebního směsného odpadu na skládce (skládkovné)</t>
  </si>
  <si>
    <t>-1481413735</t>
  </si>
  <si>
    <t>Přesun hmot</t>
  </si>
  <si>
    <t>100</t>
  </si>
  <si>
    <t>998011003</t>
  </si>
  <si>
    <t>Přesun hmot pro budovy zděné v do 24 m</t>
  </si>
  <si>
    <t>-371934133</t>
  </si>
  <si>
    <t>997</t>
  </si>
  <si>
    <t>Přesun sutě</t>
  </si>
  <si>
    <t>997013117</t>
  </si>
  <si>
    <t>Vnitrostaveništní doprava suti a vybouraných hmot pro budovy v do 24 m s použitím mechanizace</t>
  </si>
  <si>
    <t>-1003337464</t>
  </si>
  <si>
    <t>PSV</t>
  </si>
  <si>
    <t>Práce a dodávky PSV</t>
  </si>
  <si>
    <t>711</t>
  </si>
  <si>
    <t>Izolace proti vodě, vlhkosti a plynům</t>
  </si>
  <si>
    <t>102</t>
  </si>
  <si>
    <t>711161303</t>
  </si>
  <si>
    <t xml:space="preserve">Izolace proti zemní vlhkosti stěn foliemi nopovými </t>
  </si>
  <si>
    <t>232725456</t>
  </si>
  <si>
    <t>"přístavba - viz. detail F"6,1*2*2</t>
  </si>
  <si>
    <t>103</t>
  </si>
  <si>
    <t>711193121</t>
  </si>
  <si>
    <t xml:space="preserve">Izolace proti zemní vlhkosti  hydroizolační stěrkou ve dvou vrstvách, vč. penetrace  vč. dodávky materiálu </t>
  </si>
  <si>
    <t>-658010816</t>
  </si>
  <si>
    <t xml:space="preserve">Poznámka k položce:
vč. koutových a rohových pásků, vč. všech příslušenství a doplňků </t>
  </si>
  <si>
    <t>"přístavba - viz. detail F"6,1*3*2</t>
  </si>
  <si>
    <t>"lodžie"2,4*1,85*5+5</t>
  </si>
  <si>
    <t>104</t>
  </si>
  <si>
    <t>711792610</t>
  </si>
  <si>
    <t xml:space="preserve">D+M provětrávacího profilu omítkového systému vč. kotvení a dodávky kotevních prvků </t>
  </si>
  <si>
    <t>1200150981</t>
  </si>
  <si>
    <t>"viz. výpis zám.prvků - Z21 a Z22"140,8*2</t>
  </si>
  <si>
    <t>105</t>
  </si>
  <si>
    <t>711792620</t>
  </si>
  <si>
    <t xml:space="preserve">D+M  Ukončovací lišta nopové fólie vč. kotvení a dodávky kotevních prvků </t>
  </si>
  <si>
    <t>-1281457984</t>
  </si>
  <si>
    <t>"přístavba"6,1*2</t>
  </si>
  <si>
    <t>106</t>
  </si>
  <si>
    <t>R-7110016</t>
  </si>
  <si>
    <t xml:space="preserve">D+M nopové fólie s omítací mřížkou z HDPE vč. kotvení  a dodávky kotvicích prvků vč. všech příslušenství a doplňků </t>
  </si>
  <si>
    <t>-793871658</t>
  </si>
  <si>
    <t>107</t>
  </si>
  <si>
    <t>R-7114931</t>
  </si>
  <si>
    <t xml:space="preserve">Vyspravení st. zdiva těsnicí maltou vč. dodávky materiálu </t>
  </si>
  <si>
    <t>-2140443098</t>
  </si>
  <si>
    <t>"přístavba - detail F"6,1*3*2</t>
  </si>
  <si>
    <t>108</t>
  </si>
  <si>
    <t>R-9987112</t>
  </si>
  <si>
    <t>Přesun hmot  pro izolace proti vodě, vlhkosti a plynům v objektech v do 24 m</t>
  </si>
  <si>
    <t>Kč</t>
  </si>
  <si>
    <t>1495090826</t>
  </si>
  <si>
    <t>712</t>
  </si>
  <si>
    <t>Povlakové krytiny</t>
  </si>
  <si>
    <t>109</t>
  </si>
  <si>
    <t>712321132</t>
  </si>
  <si>
    <t>Provedení povlakové krytiny střech do 10° za horka nátěrem asfaltovým</t>
  </si>
  <si>
    <t>1996490251</t>
  </si>
  <si>
    <t>110</t>
  </si>
  <si>
    <t>111631510</t>
  </si>
  <si>
    <t>asfaltová vodou ředitelná emulze</t>
  </si>
  <si>
    <t>1482251320</t>
  </si>
  <si>
    <t>"viz pol. montáže "50,5*0,0002*1000</t>
  </si>
  <si>
    <t>111</t>
  </si>
  <si>
    <t>712341559</t>
  </si>
  <si>
    <t>Provedení povlakové krytiny střech do 10° pásy NAIP přitavením v plné ploše</t>
  </si>
  <si>
    <t>-239120129</t>
  </si>
  <si>
    <t>"viz. skladba S02"50,5</t>
  </si>
  <si>
    <t>112</t>
  </si>
  <si>
    <t>R-6283315</t>
  </si>
  <si>
    <t xml:space="preserve">pás těžký asfaltovaný   tl. 4 mm - parozábrana </t>
  </si>
  <si>
    <t>-826061053</t>
  </si>
  <si>
    <t>"viz pol. montáže"50,5*1,15</t>
  </si>
  <si>
    <t>113</t>
  </si>
  <si>
    <t>R-7120010</t>
  </si>
  <si>
    <t>D+M modifikovaného asf. pásu  (kotveného, lepeného k podkladu, vč. dodávky kotevních prvků a lepidla</t>
  </si>
  <si>
    <t>-1923472064</t>
  </si>
  <si>
    <t>"viz. skladba S03"50,5*1,15</t>
  </si>
  <si>
    <t>"skladba S02"65*1,15</t>
  </si>
  <si>
    <t>114</t>
  </si>
  <si>
    <t>R-7120011</t>
  </si>
  <si>
    <t>D+M modifikovaného asf. pásu s břidličným posypem  natavený</t>
  </si>
  <si>
    <t>1727935858</t>
  </si>
  <si>
    <t>115</t>
  </si>
  <si>
    <t>R-9987122</t>
  </si>
  <si>
    <t>Přesun hmot  pro krytiny povlakové v objektech v do 12 m</t>
  </si>
  <si>
    <t>-738681431</t>
  </si>
  <si>
    <t>713</t>
  </si>
  <si>
    <t>Izolace tepelné</t>
  </si>
  <si>
    <t>116</t>
  </si>
  <si>
    <t>713121111</t>
  </si>
  <si>
    <t>Montáž izolace tepelné podlah volně kladenými rohožemi, pásy, dílci, deskami 1 vrstva</t>
  </si>
  <si>
    <t>267364173</t>
  </si>
  <si>
    <t>117</t>
  </si>
  <si>
    <t>283763650</t>
  </si>
  <si>
    <t xml:space="preserve">deska z extrudovaného polystyrénu XPS tl. 40 mm </t>
  </si>
  <si>
    <t>1982433191</t>
  </si>
  <si>
    <t>Poznámka k položce:
lambda=0,034 [W / m K]</t>
  </si>
  <si>
    <t>22,2*1,1</t>
  </si>
  <si>
    <t>118</t>
  </si>
  <si>
    <t>713191132</t>
  </si>
  <si>
    <t>Montáž izolace tepelné podlah, stropů vrchem nebo střech překrytí separační fólií z PE</t>
  </si>
  <si>
    <t>674053996</t>
  </si>
  <si>
    <t>119</t>
  </si>
  <si>
    <t>283231500</t>
  </si>
  <si>
    <t>fólie separační PE bal. 100 m2</t>
  </si>
  <si>
    <t>32129951</t>
  </si>
  <si>
    <t>Poznámka k položce:
oddělení betonových nebo samonivelačních vyrovnávacích vrstev</t>
  </si>
  <si>
    <t>"viz. pol. montáže"22,2*1,15</t>
  </si>
  <si>
    <t>120</t>
  </si>
  <si>
    <t>R-7130010</t>
  </si>
  <si>
    <t xml:space="preserve">D+M parozábrany </t>
  </si>
  <si>
    <t>259892315</t>
  </si>
  <si>
    <t>"viz. skladba ZS3"767*1,3</t>
  </si>
  <si>
    <t>121</t>
  </si>
  <si>
    <t>R-7130023</t>
  </si>
  <si>
    <t xml:space="preserve">D+M spádových klínů z XPS  polystyrenu vč. lepení a dodávkjy lepidla, tl. 30-150 mm </t>
  </si>
  <si>
    <t>1353244512</t>
  </si>
  <si>
    <t>122</t>
  </si>
  <si>
    <t>R-7130024</t>
  </si>
  <si>
    <t>D+M spádových klínů z miner. tuhé kamenné vlny hydrofobizované tl. 20-30 mm  vč. lepení a dodávkjy lepidla</t>
  </si>
  <si>
    <t>1949642314</t>
  </si>
  <si>
    <t>"viz. detail C"165</t>
  </si>
  <si>
    <t>123</t>
  </si>
  <si>
    <t>R-7130025</t>
  </si>
  <si>
    <t xml:space="preserve">D+M minerální vlny tl. 20 mm vč. kotvení a dodávky kotevních prvků </t>
  </si>
  <si>
    <t>1491578548</t>
  </si>
  <si>
    <t>"viz. detail C"165*0,6</t>
  </si>
  <si>
    <t>124</t>
  </si>
  <si>
    <t>R-7130026</t>
  </si>
  <si>
    <t xml:space="preserve">D+M plechu pro vyztužení zateplení římsy  tl. 2 mm vč. kotvení a dodávky kotevních prvků </t>
  </si>
  <si>
    <t>1193193195</t>
  </si>
  <si>
    <t>125</t>
  </si>
  <si>
    <t>R-7130027</t>
  </si>
  <si>
    <t xml:space="preserve">D+M přířez XPS </t>
  </si>
  <si>
    <t>-1892178528</t>
  </si>
  <si>
    <t>"viz. detail F"6,1*2</t>
  </si>
  <si>
    <t>126</t>
  </si>
  <si>
    <t>R-7131211</t>
  </si>
  <si>
    <t>Montáž izolace tepelné podlah volně kladenými rohožemi, pásy, dílci, deskami 2 vrstvy</t>
  </si>
  <si>
    <t>-601435558</t>
  </si>
  <si>
    <t>"zateplení půdy  - ZS3"767</t>
  </si>
  <si>
    <t>127</t>
  </si>
  <si>
    <t>1888445251</t>
  </si>
  <si>
    <t>viz.pol. montáže</t>
  </si>
  <si>
    <t>767*1,1</t>
  </si>
  <si>
    <t>128</t>
  </si>
  <si>
    <t>631515320</t>
  </si>
  <si>
    <t>deska minerální izolační  tl. 140 mm</t>
  </si>
  <si>
    <t>1613290033</t>
  </si>
  <si>
    <t>129</t>
  </si>
  <si>
    <t>R-9987132</t>
  </si>
  <si>
    <t>Přesun hmot  pro izolace tepelné v objektech v do 24  m</t>
  </si>
  <si>
    <t>606741678</t>
  </si>
  <si>
    <t>762</t>
  </si>
  <si>
    <t>Konstrukce tesařské</t>
  </si>
  <si>
    <t>130</t>
  </si>
  <si>
    <t>762112811</t>
  </si>
  <si>
    <t>Demontáž stěn a příček z polohraněného řeziva nebo tyčoviny</t>
  </si>
  <si>
    <t>383138203</t>
  </si>
  <si>
    <t xml:space="preserve">viz.v.č D.1.1.b)01- st. sklepní koje </t>
  </si>
  <si>
    <t>(6,1+5,1+1,5*10+4,4+3,5+1,5*6+4,7+3,5+1,5*5+6,1+5,1+1,5*10+6+5,1+1,5*10+4,7+3,6+1,5*6+4,7+3,5+1,5*6+6,1+5,1+1,5*10)*2,65</t>
  </si>
  <si>
    <t>(8*2+1,5*10+4,1)*2,65</t>
  </si>
  <si>
    <t>131</t>
  </si>
  <si>
    <t>762341044</t>
  </si>
  <si>
    <t>Bednění střech rovných z desek OSB tl 18 mm na pero a drážku šroubovaných na rošt</t>
  </si>
  <si>
    <t>518065721</t>
  </si>
  <si>
    <t>"viz. skladba S01"916</t>
  </si>
  <si>
    <t>"viz. skladba S02"65</t>
  </si>
  <si>
    <t>132</t>
  </si>
  <si>
    <t>762341126</t>
  </si>
  <si>
    <t xml:space="preserve">D+M OSB desky tl. 22 mm vč. kotvení a dodávky kotevních prvků </t>
  </si>
  <si>
    <t>-1745785790</t>
  </si>
  <si>
    <t>viz.v.č.D.1.1.b)23-detail C-římsy</t>
  </si>
  <si>
    <t>165</t>
  </si>
  <si>
    <t xml:space="preserve">atika </t>
  </si>
  <si>
    <t>133</t>
  </si>
  <si>
    <t>762341811</t>
  </si>
  <si>
    <t>Demontáž bednění střech z prken</t>
  </si>
  <si>
    <t>-1005527433</t>
  </si>
  <si>
    <t>viz.v.č.D.1.1.b)01-10</t>
  </si>
  <si>
    <t>916</t>
  </si>
  <si>
    <t>134</t>
  </si>
  <si>
    <t>762430837</t>
  </si>
  <si>
    <t xml:space="preserve">Demontáž desek - zakrytí stávajících oken v suterénu </t>
  </si>
  <si>
    <t>1124729672</t>
  </si>
  <si>
    <t>"viz. v.č.11 D.1.1.b)01"0,85*0,55*12</t>
  </si>
  <si>
    <t>135</t>
  </si>
  <si>
    <t>R-7620010</t>
  </si>
  <si>
    <t>D+M sklepních kójí - viz. v.č. D.1.1.b(27</t>
  </si>
  <si>
    <t>858187571</t>
  </si>
  <si>
    <t xml:space="preserve">Poznámka k položce:
D+M dř. konstrukce vč. výplně, vč. hoblování, vč. impregnace, vč. povrchové úpravy , vč. dveří, vč. kotení a dodávky kotevních prvků , vč. dodávky spojovacích prvků </t>
  </si>
  <si>
    <t>"viz.v.č D.1.1.b)11 a 27"(4,65+1,4*3+6+1,4*4)*2,65</t>
  </si>
  <si>
    <t>(4,6+3,5+1,4*6)*2,65*2</t>
  </si>
  <si>
    <t>(6,1+4,7+1,4*6)*2,65*3</t>
  </si>
  <si>
    <t>(4,7+3,6+1,4*6)*2,65*2</t>
  </si>
  <si>
    <t>(13,2+14,4+22*1,5)*2,65</t>
  </si>
  <si>
    <t>(8*2+12*1,5)*2,65</t>
  </si>
  <si>
    <t>136</t>
  </si>
  <si>
    <t>R-7620010.1</t>
  </si>
  <si>
    <t xml:space="preserve">Výměna poškozených částí krovu  (demontáž st. hranolu, dodávka a montáž nového hranolu vč. impregnace, vč. spojovacích a kotevních  prvků)  - předpoklad  30% </t>
  </si>
  <si>
    <t>232768522</t>
  </si>
  <si>
    <t>"předpoklad 30%"495</t>
  </si>
  <si>
    <t>137</t>
  </si>
  <si>
    <t>R-7620011</t>
  </si>
  <si>
    <t xml:space="preserve">D+M kontralatí 40/50 mm vč. impregnace, vč. kotvení a dodávky kotevních prvků, vč. spojovacích prvků </t>
  </si>
  <si>
    <t>-1185752953</t>
  </si>
  <si>
    <t>138</t>
  </si>
  <si>
    <t>R-7620014</t>
  </si>
  <si>
    <t xml:space="preserve">D+M pochůzí lávky z OSB desek tl. 25 mm, vč. podkladního roštu, vč. kotvení a dodávky kotevních prvků , vč. spojovacích prvků </t>
  </si>
  <si>
    <t>1484332913</t>
  </si>
  <si>
    <t>viz.v.č D.1.1.b)18</t>
  </si>
  <si>
    <t>139</t>
  </si>
  <si>
    <t>R-9987622</t>
  </si>
  <si>
    <t>Přesun hmot  pro kce tesařské v objektech v do 24 m</t>
  </si>
  <si>
    <t>-955161495</t>
  </si>
  <si>
    <t>764</t>
  </si>
  <si>
    <t>Konstrukce klempířské</t>
  </si>
  <si>
    <t>140</t>
  </si>
  <si>
    <t>764001821</t>
  </si>
  <si>
    <t>Demontáž krytiny  do suti</t>
  </si>
  <si>
    <t>-1773455331</t>
  </si>
  <si>
    <t>141</t>
  </si>
  <si>
    <t>764002851</t>
  </si>
  <si>
    <t>Demontáž oplechování parapetů do suti</t>
  </si>
  <si>
    <t>-92803077</t>
  </si>
  <si>
    <t>"viz.v.č.D.1.1.b)01-10"11+246</t>
  </si>
  <si>
    <t>142</t>
  </si>
  <si>
    <t>764002871</t>
  </si>
  <si>
    <t>Demontáž oplechování  do suti</t>
  </si>
  <si>
    <t>-1984853662</t>
  </si>
  <si>
    <t>"odstranění oplechování " 48+9+54+75+136+10+15</t>
  </si>
  <si>
    <t>143</t>
  </si>
  <si>
    <t>764004801</t>
  </si>
  <si>
    <t>Demontáž žlabu do suti</t>
  </si>
  <si>
    <t>-1191622529</t>
  </si>
  <si>
    <t>"viz. výkresy bouracích prací " 136</t>
  </si>
  <si>
    <t>144</t>
  </si>
  <si>
    <t>764004861</t>
  </si>
  <si>
    <t>Demontáž svodu do suti</t>
  </si>
  <si>
    <t>1867699175</t>
  </si>
  <si>
    <t>"viz. výkresy bouracích prací " 164</t>
  </si>
  <si>
    <t>145</t>
  </si>
  <si>
    <t>764216606</t>
  </si>
  <si>
    <t xml:space="preserve">Oplechování rovných parapetů mechanicky kotvené z Pz s povrchovou úpravou rš 430 mm, vč. bočních krytek </t>
  </si>
  <si>
    <t>-1401704912</t>
  </si>
  <si>
    <t>"viz. výpis kl. prvků - K03"0,87*12</t>
  </si>
  <si>
    <t>146</t>
  </si>
  <si>
    <t>764216607</t>
  </si>
  <si>
    <t>Oplechování rovných parapetů mechanicky kotvené z Pz s povrchovou úpravou rš 520 mm, vč. bočních krytek</t>
  </si>
  <si>
    <t>2013816083</t>
  </si>
  <si>
    <t>viz. výpis kl. prvků - K01-K02</t>
  </si>
  <si>
    <t>1,7*132+2,41*5</t>
  </si>
  <si>
    <t>"K08"2,2*4</t>
  </si>
  <si>
    <t>147</t>
  </si>
  <si>
    <t>764218604</t>
  </si>
  <si>
    <t>Oplechování rovné římsy mechanicky kotvené z Pz s upraveným povrchem rš do 230 mm</t>
  </si>
  <si>
    <t>802176405</t>
  </si>
  <si>
    <t>"viz. výpis kl. prvků -K09"43,9</t>
  </si>
  <si>
    <t>"K10"3,8</t>
  </si>
  <si>
    <t>148</t>
  </si>
  <si>
    <t>764218605</t>
  </si>
  <si>
    <t xml:space="preserve">Oplechování rovné římsy mechanicky kotvené z Pz s upraveným povrchem rš do 360  mm </t>
  </si>
  <si>
    <t>999810167</t>
  </si>
  <si>
    <t>"viz. výpis kl. prvků - K011"3,6</t>
  </si>
  <si>
    <t>"K12"5,2</t>
  </si>
  <si>
    <t>149</t>
  </si>
  <si>
    <t>764218611</t>
  </si>
  <si>
    <t>Oplechování rovné římsy mechanicky kotvené z Pz s upraveným povrchem rš 830 mm</t>
  </si>
  <si>
    <t>1208119310</t>
  </si>
  <si>
    <t>"viz. výpis kl. prvků - K05"54,2</t>
  </si>
  <si>
    <t>150</t>
  </si>
  <si>
    <t>764511602</t>
  </si>
  <si>
    <t xml:space="preserve">Žlab podokapní půlkruhový z Pz s povrchovou úpravou rš 330 mm  vč. žlabů, čel, háků, rohů a kotlíků </t>
  </si>
  <si>
    <t>897846054</t>
  </si>
  <si>
    <t>"viz. výpis kl. prvků - K18"136</t>
  </si>
  <si>
    <t>151</t>
  </si>
  <si>
    <t>764511622</t>
  </si>
  <si>
    <t>Roh nebo kout půlkruhového podokapního žlabu z Pz s povrchovou úpravou rš 330 mm</t>
  </si>
  <si>
    <t>-910900010</t>
  </si>
  <si>
    <t>152</t>
  </si>
  <si>
    <t>764511642</t>
  </si>
  <si>
    <t>Kotlík oválný (trychtýřový) pro podokapní žlaby z Pz s povrchovou úpravou 330/100 mm</t>
  </si>
  <si>
    <t>135941020</t>
  </si>
  <si>
    <t>"viz. výpis kl prvků - K18"9</t>
  </si>
  <si>
    <t>153</t>
  </si>
  <si>
    <t>764518622</t>
  </si>
  <si>
    <t>Svody kruhové včetně objímek, kolen, odskoků z Pz s povrchovou úpravou průměru 100 mm</t>
  </si>
  <si>
    <t>-1301629664</t>
  </si>
  <si>
    <t>"viz. výpis kl. prvků - K17"164</t>
  </si>
  <si>
    <t>154</t>
  </si>
  <si>
    <t>R-7640015</t>
  </si>
  <si>
    <t>D+M oplechován íokapu lodžie, popl. plech, rš 150mm dl. 2400 mm, vč. kotvení a dodávky kotevních prvků</t>
  </si>
  <si>
    <t>1736184193</t>
  </si>
  <si>
    <t>2,4*5</t>
  </si>
  <si>
    <t>155</t>
  </si>
  <si>
    <t>R-7640026</t>
  </si>
  <si>
    <t xml:space="preserve">D+M dilatační profil přímý vč. kotvení a dodávky kotevních prvků </t>
  </si>
  <si>
    <t>1276691714</t>
  </si>
  <si>
    <t>"viz. výpis kl. prvků - K13"74,8</t>
  </si>
  <si>
    <t>156</t>
  </si>
  <si>
    <t>R-7640029</t>
  </si>
  <si>
    <t xml:space="preserve">D+M lemování kruhového prostupu střechou D 400 mm rš 330 mm popl. plech, vč. kotvení a dodávky kotevních prvků </t>
  </si>
  <si>
    <t>-245626274</t>
  </si>
  <si>
    <t>"viz. výpis kl. prvků - K19"8</t>
  </si>
  <si>
    <t>157</t>
  </si>
  <si>
    <t>R-7640030</t>
  </si>
  <si>
    <t xml:space="preserve">D+M lemování kruhového prostupu střechou D150 mm rš 150 mm popl. plech, vč. kotvení a dodávky kotevních prvků </t>
  </si>
  <si>
    <t>592791373</t>
  </si>
  <si>
    <t>"viz. výpis kl. prvků - K20"8</t>
  </si>
  <si>
    <t>158</t>
  </si>
  <si>
    <t>R-7640031</t>
  </si>
  <si>
    <t xml:space="preserve">D+Mochranné větrací mřížky - odvětrání střechy  vč. kotvení a dodávky kotevních prvků </t>
  </si>
  <si>
    <t>-1201764650</t>
  </si>
  <si>
    <t>"viz. výpis kl. prvků - K23"136</t>
  </si>
  <si>
    <t>159</t>
  </si>
  <si>
    <t>R-7640032</t>
  </si>
  <si>
    <t xml:space="preserve">D+M oplechování střešního výlezu, rš 330 mm,  vč. kotvení a dodávky kotevních prvků </t>
  </si>
  <si>
    <t>2119986017</t>
  </si>
  <si>
    <t>"viz. výpis kl. prvků - K22"3</t>
  </si>
  <si>
    <t>160</t>
  </si>
  <si>
    <t>R-7640033</t>
  </si>
  <si>
    <t xml:space="preserve">D+M oplechování okapové hrany , rš 250 mm,  popl. plech vč. kotvení a dodávky kotevních prvků </t>
  </si>
  <si>
    <t>1119592821</t>
  </si>
  <si>
    <t>"viz. výpis kl. prvků - K21"136</t>
  </si>
  <si>
    <t>161</t>
  </si>
  <si>
    <t>R-7640035</t>
  </si>
  <si>
    <t xml:space="preserve">D+M oplechování střechy a stěny rš 330 mm  ,  popl. plech vč. kotvení a dodávky kotevních prvků </t>
  </si>
  <si>
    <t>2100973111</t>
  </si>
  <si>
    <t>"viz. výpis kl. prvků - K24"9,7</t>
  </si>
  <si>
    <t>162</t>
  </si>
  <si>
    <t>R-7640066</t>
  </si>
  <si>
    <t xml:space="preserve">D+M prostorové rohože s integrovanou fólií vč. kotvení a dodávky kotevních prvků </t>
  </si>
  <si>
    <t>799137383</t>
  </si>
  <si>
    <t>"viz. skaldba S01"916</t>
  </si>
  <si>
    <t>163</t>
  </si>
  <si>
    <t>R-7640067</t>
  </si>
  <si>
    <t xml:space="preserve">D+M difúzní fólie </t>
  </si>
  <si>
    <t>-1843633861</t>
  </si>
  <si>
    <t>164</t>
  </si>
  <si>
    <t>R-7641116</t>
  </si>
  <si>
    <t xml:space="preserve">D+M střešní krytiny falcované plechové s povrchovou úpravou (dvojitá stojatá drážka s těsnicím páskem) vč. všech příslušenství a doplňků  </t>
  </si>
  <si>
    <t>-1116447888</t>
  </si>
  <si>
    <t>R-7642186</t>
  </si>
  <si>
    <t xml:space="preserve">Oplechování parapetu s napojením na oplechování římsy  mechanicky kotvené z Pz s upraveným povrchem rš 720 mm </t>
  </si>
  <si>
    <t>-1879513673</t>
  </si>
  <si>
    <t xml:space="preserve">Poznámka k položce:
vč. podkladního plechu , vč. bočních krytek </t>
  </si>
  <si>
    <t>"viz. výpis kl. prvků - K07"1,3*56</t>
  </si>
  <si>
    <t>166</t>
  </si>
  <si>
    <t>R-7642187</t>
  </si>
  <si>
    <t xml:space="preserve">D+M ukončovacího profilu dlažby - okapová hrana, popl. plech, vč. kotvení a dodávky kotevních prvků </t>
  </si>
  <si>
    <t>-2045306452</t>
  </si>
  <si>
    <t>"viz. výpis kl. prvků - K014"2,35*5</t>
  </si>
  <si>
    <t>167</t>
  </si>
  <si>
    <t>R-7642188</t>
  </si>
  <si>
    <t xml:space="preserve">D+M oplechování terasy , rš 610 mm , popl. plech, vč. kotvení a dodávky kotevních prvků </t>
  </si>
  <si>
    <t>1156461757</t>
  </si>
  <si>
    <t>"viz. výpis kl. prvků - K15"11,6</t>
  </si>
  <si>
    <t>168</t>
  </si>
  <si>
    <t>R-7642189</t>
  </si>
  <si>
    <t xml:space="preserve">D+M oplechování atiky štítu  , rš 600 mm , popl. plech, vč. kotvení a dodávky kotevních prvků </t>
  </si>
  <si>
    <t>2084283432</t>
  </si>
  <si>
    <t>"viz. výpis kl. prvků - K16"26,7</t>
  </si>
  <si>
    <t>169</t>
  </si>
  <si>
    <t>R-9987642</t>
  </si>
  <si>
    <t>Přesun hmot pro konstrukce klempířské v objektech v do 24 m</t>
  </si>
  <si>
    <t>361145727</t>
  </si>
  <si>
    <t>766</t>
  </si>
  <si>
    <t>Konstrukce truhlářské</t>
  </si>
  <si>
    <t>170</t>
  </si>
  <si>
    <t>766671301</t>
  </si>
  <si>
    <t xml:space="preserve">Výlez na střechu </t>
  </si>
  <si>
    <t>1235109921</t>
  </si>
  <si>
    <t>"viz. v.č. D.1.1.b)29 - výpis oken - O03"3</t>
  </si>
  <si>
    <t>171</t>
  </si>
  <si>
    <t>766671321</t>
  </si>
  <si>
    <t>Úprava ostění u střešního okna</t>
  </si>
  <si>
    <t>-686404437</t>
  </si>
  <si>
    <t>viz.v.č. D.1.1.b)29- výpis oken - O03</t>
  </si>
  <si>
    <t>(0,7*2+1,2*2)*3</t>
  </si>
  <si>
    <t>172</t>
  </si>
  <si>
    <t>766673810</t>
  </si>
  <si>
    <t xml:space="preserve">Demontáž střešního okna </t>
  </si>
  <si>
    <t>-1814390916</t>
  </si>
  <si>
    <t>173</t>
  </si>
  <si>
    <t>766691914</t>
  </si>
  <si>
    <t>Vyvěšení nebo zavěšení dřevěných křídel dveří pl do 2 m2</t>
  </si>
  <si>
    <t>710665312</t>
  </si>
  <si>
    <t>"viz.v.č D.1.1.b)01 "29</t>
  </si>
  <si>
    <t>174</t>
  </si>
  <si>
    <t>R-7660010</t>
  </si>
  <si>
    <t>D+M plastového okna vč. parotěsnicí a expanzní pásky, vč. všech příslušenství a doplňků - viz O01</t>
  </si>
  <si>
    <t>-1711321988</t>
  </si>
  <si>
    <t>"viz. výpis oken - O01"18</t>
  </si>
  <si>
    <t>175</t>
  </si>
  <si>
    <t>R-7660011</t>
  </si>
  <si>
    <t>D+M plastového okna vč. parotěsnicí a expanzní pásky, vč. všech příslušenství a doplňků - viz O02</t>
  </si>
  <si>
    <t>-1267439085</t>
  </si>
  <si>
    <t>"viz. výpis oken - O02"12</t>
  </si>
  <si>
    <t>176</t>
  </si>
  <si>
    <t>R-7660012</t>
  </si>
  <si>
    <t xml:space="preserve">D+M vnitřních dveří vč. ocelové zárubně - viz. D01, vč.všech příslušenství a doplňků </t>
  </si>
  <si>
    <t>1419674866</t>
  </si>
  <si>
    <t>"viz. výpis dveří - D01"2</t>
  </si>
  <si>
    <t>177</t>
  </si>
  <si>
    <t>R-7660013</t>
  </si>
  <si>
    <t xml:space="preserve">D+M vnitřních dveří vč. ocelové zárubně - viz. D02, vč.všech příslušenství a doplňků </t>
  </si>
  <si>
    <t>521910530</t>
  </si>
  <si>
    <t>"viz. výpis dveří - D02"18</t>
  </si>
  <si>
    <t>178</t>
  </si>
  <si>
    <t>R-7660014</t>
  </si>
  <si>
    <t xml:space="preserve">D+M vnitřních dveří vč. ocelové zárubně - viz. D04, vč.všech příslušenství a doplňků </t>
  </si>
  <si>
    <t>-1306341981</t>
  </si>
  <si>
    <t>"viz. výpis dveří - D04"1</t>
  </si>
  <si>
    <t>179</t>
  </si>
  <si>
    <t>R-7660015</t>
  </si>
  <si>
    <t xml:space="preserve">D+M vnitřních dveří vč. ocelové zárubně - viz. D06, vč.všech příslušenství a doplňků </t>
  </si>
  <si>
    <t>-841763311</t>
  </si>
  <si>
    <t>"viz. výpis dveří - D06"2</t>
  </si>
  <si>
    <t>180</t>
  </si>
  <si>
    <t>R-7660016</t>
  </si>
  <si>
    <t xml:space="preserve">D+M vnitřních dveří vč. ocelové zárubně - viz. D07, vč.všech příslušenství a doplňků </t>
  </si>
  <si>
    <t>1005567856</t>
  </si>
  <si>
    <t>"viz. výpis dveří - D07"1</t>
  </si>
  <si>
    <t>181</t>
  </si>
  <si>
    <t>R-9987662</t>
  </si>
  <si>
    <t>Přesun hmot  pro konstrukce truhlářské v objektech v do 24 m</t>
  </si>
  <si>
    <t>788285118</t>
  </si>
  <si>
    <t>767</t>
  </si>
  <si>
    <t>Konstrukce zámečnické</t>
  </si>
  <si>
    <t>182</t>
  </si>
  <si>
    <t>767122812</t>
  </si>
  <si>
    <t xml:space="preserve">Demontáž mřížových kójí  </t>
  </si>
  <si>
    <t>1555675370</t>
  </si>
  <si>
    <t>"viz.v.č D.1.1.b)01"(12,8+14,4+1,5*14+6,5)*2,65</t>
  </si>
  <si>
    <t>"mříž u schodiště"1,5*2,65</t>
  </si>
  <si>
    <t>183</t>
  </si>
  <si>
    <t>767662120</t>
  </si>
  <si>
    <t>Montáž mříží pevných přivařených</t>
  </si>
  <si>
    <t>2527808</t>
  </si>
  <si>
    <t>"viz. výpis zám. prvků Z01"0,6*0,55*12</t>
  </si>
  <si>
    <t>"Z04"0,85*0,55*18</t>
  </si>
  <si>
    <t>184</t>
  </si>
  <si>
    <t>R-76700</t>
  </si>
  <si>
    <t xml:space="preserve">Mříž sklepního okna vč. povrchové úpravy  - viz Z01, vč. kotvení a dodávky kotevních prvků </t>
  </si>
  <si>
    <t>-652495425</t>
  </si>
  <si>
    <t>"viz. Z01"12</t>
  </si>
  <si>
    <t>185</t>
  </si>
  <si>
    <t>R-76704</t>
  </si>
  <si>
    <t xml:space="preserve">Mříž sklepního okna vč. povrchové úpravy  - viz Z04, vč. kotvení a dodávky kotevních prvků </t>
  </si>
  <si>
    <t>-2055535734</t>
  </si>
  <si>
    <t>"viz. Z04"18</t>
  </si>
  <si>
    <t>186</t>
  </si>
  <si>
    <t>767995111</t>
  </si>
  <si>
    <t>Montáž atypických zámečnických konstrukcí hmotnosti do 5 kg</t>
  </si>
  <si>
    <t>536018876</t>
  </si>
  <si>
    <t>"viz. výpis zám. prbků - Z02 "1,3*3,4*134</t>
  </si>
  <si>
    <t>"Z03"1,95*4</t>
  </si>
  <si>
    <t>187</t>
  </si>
  <si>
    <t>R-76701</t>
  </si>
  <si>
    <t xml:space="preserve">Zábrana okna vč. povrchové úpravy - viz. Z02, vč. kovení a dodávky kotevních prvků </t>
  </si>
  <si>
    <t>-1473394322</t>
  </si>
  <si>
    <t>"viz. výpis zám. prvků - Z02"134</t>
  </si>
  <si>
    <t>188</t>
  </si>
  <si>
    <t>R-76706</t>
  </si>
  <si>
    <t xml:space="preserve">Zábrana okna vč. povrchové úpravy - viz. Z03, vč. kovení a dodávky kotevních prvků </t>
  </si>
  <si>
    <t>1016088882</t>
  </si>
  <si>
    <t>"viz. výpis zám. prvků - Z03"4</t>
  </si>
  <si>
    <t>189</t>
  </si>
  <si>
    <t>767995114</t>
  </si>
  <si>
    <t>Montáž atypických zámečnických konstrukcí hmotnosti do 50 kg</t>
  </si>
  <si>
    <t>1820261353</t>
  </si>
  <si>
    <t>viz.v.č D.1.1.b)11 - překlady a</t>
  </si>
  <si>
    <t>2*1,3*8*8,34</t>
  </si>
  <si>
    <t>190</t>
  </si>
  <si>
    <t>R-767015</t>
  </si>
  <si>
    <t>Ocel. profil I 100 vč. nátěru</t>
  </si>
  <si>
    <t>369002950</t>
  </si>
  <si>
    <t>173,472*1,1</t>
  </si>
  <si>
    <t>191</t>
  </si>
  <si>
    <t>R-7670105</t>
  </si>
  <si>
    <t>Přeložení štítku na zateplenou fasádu vč.kotvení a dodávky kotevních prvků - viz. Z05</t>
  </si>
  <si>
    <t>1067229893</t>
  </si>
  <si>
    <t>"viz. výpis zám. prvků - Z05"1</t>
  </si>
  <si>
    <t>192</t>
  </si>
  <si>
    <t>R-7670106</t>
  </si>
  <si>
    <t>Přeložení zvonkového tabla na zateplenou dfasádu, vč. prodloužení přívodu, vč. zpětného zapojení a uvedení do provozu, vč. kotvení a dodávky kotevních prvků - viz. Z06</t>
  </si>
  <si>
    <t>-1345080991</t>
  </si>
  <si>
    <t>"viz. výpis zám. prvků - Z06"2</t>
  </si>
  <si>
    <t>193</t>
  </si>
  <si>
    <t>R-7670107</t>
  </si>
  <si>
    <t xml:space="preserve">Přeložení světla na zateplenou fasádu, vč.prodloužení přívodu, vč. dodávky nového svítidla do venkovního prostředí, vč. zapojení, vč. kotvení a dodávky kotevních prvků, vč. revize </t>
  </si>
  <si>
    <t>-37594897</t>
  </si>
  <si>
    <t>"viz. výpis zám. prvků - Z07"2</t>
  </si>
  <si>
    <t>194</t>
  </si>
  <si>
    <t>R-7670109</t>
  </si>
  <si>
    <t>D+M dvířek elektroskříně přeložené na zateplenou fasádu vč. kotvení a dodávky kotevních prvků - viz. Z08</t>
  </si>
  <si>
    <t>-717720770</t>
  </si>
  <si>
    <t>"viz. výpis zám. prvků - Z08"1</t>
  </si>
  <si>
    <t>195</t>
  </si>
  <si>
    <t>R-7670110</t>
  </si>
  <si>
    <t>D+M dvířek elektroskříně přeložené na zateplenou fasádu vč. kotvení a dodávky kotevních prvků - viz. Z09</t>
  </si>
  <si>
    <t>-2103781452</t>
  </si>
  <si>
    <t>"viz. výpis zám. prvků-Z09"2</t>
  </si>
  <si>
    <t>196</t>
  </si>
  <si>
    <t>R-7670119</t>
  </si>
  <si>
    <t xml:space="preserve">Z16 - Zateplení výlezu na půdu vč. dodávky izolace, vč. dodávky a montáže oplechování , vč. obroušení a nového nátěru , vč. obroušení  anátěru pomocného zábradlí </t>
  </si>
  <si>
    <t>1650014813</t>
  </si>
  <si>
    <t>"viz. výpis zám. prvků - Z16"4</t>
  </si>
  <si>
    <t>197</t>
  </si>
  <si>
    <t>R-7670120</t>
  </si>
  <si>
    <t>D+M  nové větrací hlavice ZTI vč.prodloužení potrubí - viz. Z15</t>
  </si>
  <si>
    <t>-248911123</t>
  </si>
  <si>
    <t>"viz. výpis zám. prvků - Z15"8</t>
  </si>
  <si>
    <t>198</t>
  </si>
  <si>
    <t>R-7670113</t>
  </si>
  <si>
    <t>D+M  vodorovné sněhové zábrany tyčové vč. kotvení a dodávky kotevních prvků, vč. dodávky a montáže držáků - viz. Z18</t>
  </si>
  <si>
    <t>-997206923</t>
  </si>
  <si>
    <t>"viz. výpis zám. prvků - Z18"247,8</t>
  </si>
  <si>
    <t>199</t>
  </si>
  <si>
    <t>R-7670115</t>
  </si>
  <si>
    <t xml:space="preserve">D+M sklopného sušáku na prádlo - viz. Z23,  vč. otvení a dodávky kotevních prvků, vč. všech příslušenství a doplňků </t>
  </si>
  <si>
    <t>-439957914</t>
  </si>
  <si>
    <t>"viz. výpis zám. prvků - Z23"64</t>
  </si>
  <si>
    <t>200</t>
  </si>
  <si>
    <t>R-7670116</t>
  </si>
  <si>
    <t xml:space="preserve">Z12 - demontáž, úprava, předsazení zábradlí francouzského okna, vč. kotvení a dodávky kotevních prvků, vč. obroušení a nového nátěru </t>
  </si>
  <si>
    <t>-354833943</t>
  </si>
  <si>
    <t>"viz. výpis zám. prvků - Z12"58</t>
  </si>
  <si>
    <t>201</t>
  </si>
  <si>
    <t>R-7670117</t>
  </si>
  <si>
    <t xml:space="preserve">Z13 - ¨demontáž, úprava, předsazení zábradlí francouzského okna, vč. kotvení a dodávky kotevních prvků, vč. obroušení a nového nátěru </t>
  </si>
  <si>
    <t>290579913</t>
  </si>
  <si>
    <t>"viz. výpis zám. prvků - Z13"3</t>
  </si>
  <si>
    <t>202</t>
  </si>
  <si>
    <t>R-7670118</t>
  </si>
  <si>
    <t xml:space="preserve">Z14 - demontáž, úprava, předsazení zábradlí lodžie , vč. kotvení a dodávky kotevních prvků, vč. obroušení a nového nátěru </t>
  </si>
  <si>
    <t>-1752609410</t>
  </si>
  <si>
    <t>"viz. výpis zám. prvků - Z14"5</t>
  </si>
  <si>
    <t>203</t>
  </si>
  <si>
    <t>R-7670121</t>
  </si>
  <si>
    <t xml:space="preserve">Z17-Obroušení, očištění, nový nátěr VZT potrubí vč. nadstřešní části, vč. výměny předpoklad cca 30%, vč. dodávky a montáže protidešťové stříšky </t>
  </si>
  <si>
    <t>1772459356</t>
  </si>
  <si>
    <t>"viz. výpis zám. prvků - Z17"8</t>
  </si>
  <si>
    <t>204</t>
  </si>
  <si>
    <t>R-7670122</t>
  </si>
  <si>
    <t xml:space="preserve">Demontáž, zpětná montáž satelitních parabol, vč. kotevní a dodávky kotevních prvků </t>
  </si>
  <si>
    <t>-200255448</t>
  </si>
  <si>
    <t>"viz. výpis zám. prvků - Z19"8</t>
  </si>
  <si>
    <t>205</t>
  </si>
  <si>
    <t>R-7670123</t>
  </si>
  <si>
    <t xml:space="preserve">Z20 - demontáž, úprava, předsazení zábradlí (schodiště, terasa, rampa), vč. kotvení a dodávky kotevních prvků, vč. obroušení a nového nátěru </t>
  </si>
  <si>
    <t>1212259232</t>
  </si>
  <si>
    <t>"viz. výpis zám. prvků - Z20"32,6</t>
  </si>
  <si>
    <t>206</t>
  </si>
  <si>
    <t>R-7670125</t>
  </si>
  <si>
    <t xml:space="preserve">D+M pevného  sušáku na prádlo pro uchycení na zábradlí  - viz. Z24,  vč. kotvení a dodávky kotevních prvků, vč. všech příslušenství a doplňků </t>
  </si>
  <si>
    <t>-21872171</t>
  </si>
  <si>
    <t>"viz. výpis zám. prvků - Z24"32</t>
  </si>
  <si>
    <t>207</t>
  </si>
  <si>
    <t>R-9987672</t>
  </si>
  <si>
    <t>Přesun hmot  pro zámečnické konstrukce v objektech v do 24 m</t>
  </si>
  <si>
    <t>-1199410902</t>
  </si>
  <si>
    <t>771</t>
  </si>
  <si>
    <t>Podlahy z dlaždic</t>
  </si>
  <si>
    <t>208</t>
  </si>
  <si>
    <t>771474113</t>
  </si>
  <si>
    <t>Montáž soklíků z dlaždic keramických rovných flexibilní lepidlo v do 120 mm</t>
  </si>
  <si>
    <t>793669034</t>
  </si>
  <si>
    <t>viz.v.č D.1.1.b)12-20- lodžie</t>
  </si>
  <si>
    <t>6,4*5</t>
  </si>
  <si>
    <t>209</t>
  </si>
  <si>
    <t>R-77101</t>
  </si>
  <si>
    <t xml:space="preserve">Dlažba keramická protiskluzová - viz. technické podmínky výrobků </t>
  </si>
  <si>
    <t>1195517938</t>
  </si>
  <si>
    <t>32*0,1*1,1</t>
  </si>
  <si>
    <t>210</t>
  </si>
  <si>
    <t>771574132</t>
  </si>
  <si>
    <t xml:space="preserve">Montáž podlah keramických režných protiskluzných lepených flexibilním lepidlem </t>
  </si>
  <si>
    <t>-1939295555</t>
  </si>
  <si>
    <t>211</t>
  </si>
  <si>
    <t>-222125932</t>
  </si>
  <si>
    <t>212</t>
  </si>
  <si>
    <t>998771203</t>
  </si>
  <si>
    <t>Přesun hmot  pro podlahy z dlaždic v objektech v do 24 m</t>
  </si>
  <si>
    <t>-1117613381</t>
  </si>
  <si>
    <t>213</t>
  </si>
  <si>
    <t>R-7710012</t>
  </si>
  <si>
    <t xml:space="preserve">Příplatek za HI spárovací hmotu </t>
  </si>
  <si>
    <t>-2048372877</t>
  </si>
  <si>
    <t>22,2+3,525</t>
  </si>
  <si>
    <t>783</t>
  </si>
  <si>
    <t>Dokončovací práce - nátěry</t>
  </si>
  <si>
    <t>214</t>
  </si>
  <si>
    <t>783301311</t>
  </si>
  <si>
    <t>Odmaštění zámečnických konstrukcí vodou ředitelným odmašťovačem</t>
  </si>
  <si>
    <t>1483603370</t>
  </si>
  <si>
    <t>"viz.v.č D.1.1.b)01-st. plechové dveře"0,8*2,02*6</t>
  </si>
  <si>
    <t>"dvířka HUP - vi. Z10"0,6*0,6*2</t>
  </si>
  <si>
    <t>"dveře na půdě"0,6*2*2</t>
  </si>
  <si>
    <t>215</t>
  </si>
  <si>
    <t>783306801</t>
  </si>
  <si>
    <t>Odstranění nátěru ze zámečnických konstrukcí obroušením</t>
  </si>
  <si>
    <t>-427382157</t>
  </si>
  <si>
    <t>216</t>
  </si>
  <si>
    <t>783324201</t>
  </si>
  <si>
    <t>Základní antikorozní jednonásobný akrylátový nátěr zámečnických konstrukcí</t>
  </si>
  <si>
    <t>-1478251870</t>
  </si>
  <si>
    <t>217</t>
  </si>
  <si>
    <t>783327101</t>
  </si>
  <si>
    <t>Krycí jednonásobný akrylátový nátěr zámečnických konstrukcí</t>
  </si>
  <si>
    <t>-1503919200</t>
  </si>
  <si>
    <t>218</t>
  </si>
  <si>
    <t>783783312</t>
  </si>
  <si>
    <t>Nátěry tesařských kcí proti dřevokazným houbám, hmyzu a plísním preventivní dvojnásobné v exteriéru</t>
  </si>
  <si>
    <t>132785810</t>
  </si>
  <si>
    <t>stávající krov</t>
  </si>
  <si>
    <t>219</t>
  </si>
  <si>
    <t>783806817</t>
  </si>
  <si>
    <t>Odstranění nátěrů z omítek otryskáním</t>
  </si>
  <si>
    <t>969583310</t>
  </si>
  <si>
    <t>220</t>
  </si>
  <si>
    <t>783823135</t>
  </si>
  <si>
    <t>Penetrační silikonový nátěr hladkých, tenkovrstvých zrnitých a štukových omítek</t>
  </si>
  <si>
    <t>-775283300</t>
  </si>
  <si>
    <t>221</t>
  </si>
  <si>
    <t>783827425</t>
  </si>
  <si>
    <t>Krycí dvojnásobný silikonový nátěr omítek stupně členitosti 1 a 2</t>
  </si>
  <si>
    <t>99124812</t>
  </si>
  <si>
    <t>222</t>
  </si>
  <si>
    <t>R-7830010</t>
  </si>
  <si>
    <t xml:space="preserve">Nátěr zárubně, vč. dodávky materiálu </t>
  </si>
  <si>
    <t>-1211711050</t>
  </si>
  <si>
    <t>"viz. výpis dveří"2+18+4</t>
  </si>
  <si>
    <t>784</t>
  </si>
  <si>
    <t>Dokončovací práce - malby</t>
  </si>
  <si>
    <t>223</t>
  </si>
  <si>
    <t>784181111</t>
  </si>
  <si>
    <t>Základní silikátová jednonásobná penetrace podkladu v místnostech výšky do 3,80m</t>
  </si>
  <si>
    <t>-325413424</t>
  </si>
  <si>
    <t>224</t>
  </si>
  <si>
    <t>784221111</t>
  </si>
  <si>
    <t>Dvojnásobné bílé malby  ze směsí za sucha středně otěruvzdorných v místnostech do 3,80 m</t>
  </si>
  <si>
    <t>1812763538</t>
  </si>
  <si>
    <t>Práce a dodávky M</t>
  </si>
  <si>
    <t>21-M</t>
  </si>
  <si>
    <t>Elektromontáže</t>
  </si>
  <si>
    <t>225</t>
  </si>
  <si>
    <t>R-2100010</t>
  </si>
  <si>
    <t xml:space="preserve">ELEKTROINSTALACE- VIZ. SAMOSTATNÝ ROZPOČET </t>
  </si>
  <si>
    <t>SOUBOR</t>
  </si>
  <si>
    <t>-772241622</t>
  </si>
  <si>
    <t>VRN</t>
  </si>
  <si>
    <t>999</t>
  </si>
  <si>
    <t>Vedlejší náklady dle vyhl. 230/2012 Sb.</t>
  </si>
  <si>
    <t>226</t>
  </si>
  <si>
    <t>R-99902</t>
  </si>
  <si>
    <t xml:space="preserve">Vytýčení a ochrana st. inženýrských sítí </t>
  </si>
  <si>
    <t>soubor</t>
  </si>
  <si>
    <t>-1948744935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</si>
  <si>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</si>
  <si>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227</t>
  </si>
  <si>
    <t>R-99906</t>
  </si>
  <si>
    <t>Dokumentace skutečného provedení stavby v počtu a formátech dle SoD</t>
  </si>
  <si>
    <t>-215199860</t>
  </si>
  <si>
    <t>228</t>
  </si>
  <si>
    <t>R-99908</t>
  </si>
  <si>
    <t>Vybudování zařízení staveniště</t>
  </si>
  <si>
    <t>23916392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</si>
  <si>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</si>
  <si>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229</t>
  </si>
  <si>
    <t>R-99909</t>
  </si>
  <si>
    <t xml:space="preserve">Provoz zařízení staveniště </t>
  </si>
  <si>
    <t>-1927999543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</si>
  <si>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</si>
  <si>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230</t>
  </si>
  <si>
    <t>R-9991010</t>
  </si>
  <si>
    <t xml:space="preserve">Odstranění zařízení staveniště </t>
  </si>
  <si>
    <t>8039172</t>
  </si>
  <si>
    <t>Poznámka k položce:
náklady  na odstranění zařízení staveniště, uvedení stavbou dotčených ploch a ploch zařízení staveniště do původního stavu</t>
  </si>
  <si>
    <t>231</t>
  </si>
  <si>
    <t>R-9991011</t>
  </si>
  <si>
    <t xml:space="preserve">Výrobní dokumentace </t>
  </si>
  <si>
    <t>-585872028</t>
  </si>
  <si>
    <t>232</t>
  </si>
  <si>
    <t>R-9991013</t>
  </si>
  <si>
    <t xml:space="preserve">Ornitologický průzkum před zahájením prací </t>
  </si>
  <si>
    <t>482929374</t>
  </si>
  <si>
    <t>233</t>
  </si>
  <si>
    <t>R-9991014</t>
  </si>
  <si>
    <t>Náklady spojené s pojištěním odpovědnosti za škodu způsobenou třetím osobám</t>
  </si>
  <si>
    <t>1643094595</t>
  </si>
  <si>
    <t>234</t>
  </si>
  <si>
    <t>R-9991015</t>
  </si>
  <si>
    <t xml:space="preserve">Náklady spojené se zřízením a vedením bankovní záruky </t>
  </si>
  <si>
    <t>1927912589</t>
  </si>
  <si>
    <t>235</t>
  </si>
  <si>
    <t>R-9991016</t>
  </si>
  <si>
    <t xml:space="preserve">Náklady na publicitu  </t>
  </si>
  <si>
    <t>660741846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</si>
</sst>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>
      <selection activeCell="A10" sqref="A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3"/>
      <c r="AQ5" s="23"/>
      <c r="AR5" s="21"/>
      <c r="BE5" s="27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3"/>
      <c r="AQ6" s="23"/>
      <c r="AR6" s="21"/>
      <c r="BE6" s="27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E7" s="27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27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279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27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9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279"/>
      <c r="BS13" s="18" t="s">
        <v>6</v>
      </c>
    </row>
    <row r="14" spans="2:71" ht="12.75">
      <c r="B14" s="22"/>
      <c r="C14" s="23"/>
      <c r="D14" s="23"/>
      <c r="E14" s="284" t="s">
        <v>30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7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9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279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279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9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279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79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9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9"/>
    </row>
    <row r="23" spans="2:57" s="1" customFormat="1" ht="16.5" customHeight="1">
      <c r="B23" s="22"/>
      <c r="C23" s="23"/>
      <c r="D23" s="23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3"/>
      <c r="AP23" s="23"/>
      <c r="AQ23" s="23"/>
      <c r="AR23" s="21"/>
      <c r="BE23" s="27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9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7">
        <f>ROUND(AG94,2)</f>
        <v>0</v>
      </c>
      <c r="AL26" s="288"/>
      <c r="AM26" s="288"/>
      <c r="AN26" s="288"/>
      <c r="AO26" s="288"/>
      <c r="AP26" s="37"/>
      <c r="AQ26" s="37"/>
      <c r="AR26" s="40"/>
      <c r="BE26" s="27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9" t="s">
        <v>38</v>
      </c>
      <c r="M28" s="289"/>
      <c r="N28" s="289"/>
      <c r="O28" s="289"/>
      <c r="P28" s="289"/>
      <c r="Q28" s="37"/>
      <c r="R28" s="37"/>
      <c r="S28" s="37"/>
      <c r="T28" s="37"/>
      <c r="U28" s="37"/>
      <c r="V28" s="37"/>
      <c r="W28" s="289" t="s">
        <v>39</v>
      </c>
      <c r="X28" s="289"/>
      <c r="Y28" s="289"/>
      <c r="Z28" s="289"/>
      <c r="AA28" s="289"/>
      <c r="AB28" s="289"/>
      <c r="AC28" s="289"/>
      <c r="AD28" s="289"/>
      <c r="AE28" s="289"/>
      <c r="AF28" s="37"/>
      <c r="AG28" s="37"/>
      <c r="AH28" s="37"/>
      <c r="AI28" s="37"/>
      <c r="AJ28" s="37"/>
      <c r="AK28" s="289" t="s">
        <v>40</v>
      </c>
      <c r="AL28" s="289"/>
      <c r="AM28" s="289"/>
      <c r="AN28" s="289"/>
      <c r="AO28" s="289"/>
      <c r="AP28" s="37"/>
      <c r="AQ28" s="37"/>
      <c r="AR28" s="40"/>
      <c r="BE28" s="279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92">
        <v>0.21</v>
      </c>
      <c r="M29" s="291"/>
      <c r="N29" s="291"/>
      <c r="O29" s="291"/>
      <c r="P29" s="291"/>
      <c r="Q29" s="42"/>
      <c r="R29" s="42"/>
      <c r="S29" s="42"/>
      <c r="T29" s="42"/>
      <c r="U29" s="42"/>
      <c r="V29" s="42"/>
      <c r="W29" s="290">
        <f>ROUND(AZ94,2)</f>
        <v>0</v>
      </c>
      <c r="X29" s="291"/>
      <c r="Y29" s="291"/>
      <c r="Z29" s="291"/>
      <c r="AA29" s="291"/>
      <c r="AB29" s="291"/>
      <c r="AC29" s="291"/>
      <c r="AD29" s="291"/>
      <c r="AE29" s="291"/>
      <c r="AF29" s="42"/>
      <c r="AG29" s="42"/>
      <c r="AH29" s="42"/>
      <c r="AI29" s="42"/>
      <c r="AJ29" s="42"/>
      <c r="AK29" s="290">
        <f>ROUND(AV94,2)</f>
        <v>0</v>
      </c>
      <c r="AL29" s="291"/>
      <c r="AM29" s="291"/>
      <c r="AN29" s="291"/>
      <c r="AO29" s="291"/>
      <c r="AP29" s="42"/>
      <c r="AQ29" s="42"/>
      <c r="AR29" s="43"/>
      <c r="BE29" s="280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92">
        <v>0.15</v>
      </c>
      <c r="M30" s="291"/>
      <c r="N30" s="291"/>
      <c r="O30" s="291"/>
      <c r="P30" s="291"/>
      <c r="Q30" s="42"/>
      <c r="R30" s="42"/>
      <c r="S30" s="42"/>
      <c r="T30" s="42"/>
      <c r="U30" s="42"/>
      <c r="V30" s="42"/>
      <c r="W30" s="290">
        <f>ROUND(BA94,2)</f>
        <v>0</v>
      </c>
      <c r="X30" s="291"/>
      <c r="Y30" s="291"/>
      <c r="Z30" s="291"/>
      <c r="AA30" s="291"/>
      <c r="AB30" s="291"/>
      <c r="AC30" s="291"/>
      <c r="AD30" s="291"/>
      <c r="AE30" s="291"/>
      <c r="AF30" s="42"/>
      <c r="AG30" s="42"/>
      <c r="AH30" s="42"/>
      <c r="AI30" s="42"/>
      <c r="AJ30" s="42"/>
      <c r="AK30" s="290">
        <f>ROUND(AW94,2)</f>
        <v>0</v>
      </c>
      <c r="AL30" s="291"/>
      <c r="AM30" s="291"/>
      <c r="AN30" s="291"/>
      <c r="AO30" s="291"/>
      <c r="AP30" s="42"/>
      <c r="AQ30" s="42"/>
      <c r="AR30" s="43"/>
      <c r="BE30" s="280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92">
        <v>0.21</v>
      </c>
      <c r="M31" s="291"/>
      <c r="N31" s="291"/>
      <c r="O31" s="291"/>
      <c r="P31" s="291"/>
      <c r="Q31" s="42"/>
      <c r="R31" s="42"/>
      <c r="S31" s="42"/>
      <c r="T31" s="42"/>
      <c r="U31" s="42"/>
      <c r="V31" s="42"/>
      <c r="W31" s="290">
        <f>ROUND(BB94,2)</f>
        <v>0</v>
      </c>
      <c r="X31" s="291"/>
      <c r="Y31" s="291"/>
      <c r="Z31" s="291"/>
      <c r="AA31" s="291"/>
      <c r="AB31" s="291"/>
      <c r="AC31" s="291"/>
      <c r="AD31" s="291"/>
      <c r="AE31" s="291"/>
      <c r="AF31" s="42"/>
      <c r="AG31" s="42"/>
      <c r="AH31" s="42"/>
      <c r="AI31" s="42"/>
      <c r="AJ31" s="42"/>
      <c r="AK31" s="290">
        <v>0</v>
      </c>
      <c r="AL31" s="291"/>
      <c r="AM31" s="291"/>
      <c r="AN31" s="291"/>
      <c r="AO31" s="291"/>
      <c r="AP31" s="42"/>
      <c r="AQ31" s="42"/>
      <c r="AR31" s="43"/>
      <c r="BE31" s="280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92">
        <v>0.15</v>
      </c>
      <c r="M32" s="291"/>
      <c r="N32" s="291"/>
      <c r="O32" s="291"/>
      <c r="P32" s="291"/>
      <c r="Q32" s="42"/>
      <c r="R32" s="42"/>
      <c r="S32" s="42"/>
      <c r="T32" s="42"/>
      <c r="U32" s="42"/>
      <c r="V32" s="42"/>
      <c r="W32" s="290">
        <f>ROUND(BC94,2)</f>
        <v>0</v>
      </c>
      <c r="X32" s="291"/>
      <c r="Y32" s="291"/>
      <c r="Z32" s="291"/>
      <c r="AA32" s="291"/>
      <c r="AB32" s="291"/>
      <c r="AC32" s="291"/>
      <c r="AD32" s="291"/>
      <c r="AE32" s="291"/>
      <c r="AF32" s="42"/>
      <c r="AG32" s="42"/>
      <c r="AH32" s="42"/>
      <c r="AI32" s="42"/>
      <c r="AJ32" s="42"/>
      <c r="AK32" s="290">
        <v>0</v>
      </c>
      <c r="AL32" s="291"/>
      <c r="AM32" s="291"/>
      <c r="AN32" s="291"/>
      <c r="AO32" s="291"/>
      <c r="AP32" s="42"/>
      <c r="AQ32" s="42"/>
      <c r="AR32" s="43"/>
      <c r="BE32" s="280"/>
    </row>
    <row r="33" spans="2:57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92">
        <v>0</v>
      </c>
      <c r="M33" s="291"/>
      <c r="N33" s="291"/>
      <c r="O33" s="291"/>
      <c r="P33" s="291"/>
      <c r="Q33" s="42"/>
      <c r="R33" s="42"/>
      <c r="S33" s="42"/>
      <c r="T33" s="42"/>
      <c r="U33" s="42"/>
      <c r="V33" s="42"/>
      <c r="W33" s="290">
        <f>ROUND(BD94,2)</f>
        <v>0</v>
      </c>
      <c r="X33" s="291"/>
      <c r="Y33" s="291"/>
      <c r="Z33" s="291"/>
      <c r="AA33" s="291"/>
      <c r="AB33" s="291"/>
      <c r="AC33" s="291"/>
      <c r="AD33" s="291"/>
      <c r="AE33" s="291"/>
      <c r="AF33" s="42"/>
      <c r="AG33" s="42"/>
      <c r="AH33" s="42"/>
      <c r="AI33" s="42"/>
      <c r="AJ33" s="42"/>
      <c r="AK33" s="290">
        <v>0</v>
      </c>
      <c r="AL33" s="291"/>
      <c r="AM33" s="291"/>
      <c r="AN33" s="291"/>
      <c r="AO33" s="291"/>
      <c r="AP33" s="42"/>
      <c r="AQ33" s="42"/>
      <c r="AR33" s="43"/>
      <c r="BE33" s="28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9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93" t="s">
        <v>49</v>
      </c>
      <c r="Y35" s="294"/>
      <c r="Z35" s="294"/>
      <c r="AA35" s="294"/>
      <c r="AB35" s="294"/>
      <c r="AC35" s="46"/>
      <c r="AD35" s="46"/>
      <c r="AE35" s="46"/>
      <c r="AF35" s="46"/>
      <c r="AG35" s="46"/>
      <c r="AH35" s="46"/>
      <c r="AI35" s="46"/>
      <c r="AJ35" s="46"/>
      <c r="AK35" s="295">
        <f>SUM(AK26:AK33)</f>
        <v>0</v>
      </c>
      <c r="AL35" s="294"/>
      <c r="AM35" s="294"/>
      <c r="AN35" s="294"/>
      <c r="AO35" s="29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20201702001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7" t="str">
        <f>K6</f>
        <v>Zateplení obvodového pláště domu, vč. půdy a strpů sklepních prostor, oprava střechy byt. domu</v>
      </c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21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Čujkovova 29, Ostrava Jih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23</v>
      </c>
      <c r="AJ87" s="37"/>
      <c r="AK87" s="37"/>
      <c r="AL87" s="37"/>
      <c r="AM87" s="299" t="str">
        <f>IF(AN8="","",AN8)</f>
        <v>15. 2. 2020</v>
      </c>
      <c r="AN87" s="29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25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Městský obvod Ostrava - Jih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300" t="str">
        <f>IF(E17="","",E17)</f>
        <v>ATRIS s.r.o.</v>
      </c>
      <c r="AN89" s="301"/>
      <c r="AO89" s="301"/>
      <c r="AP89" s="301"/>
      <c r="AQ89" s="37"/>
      <c r="AR89" s="40"/>
      <c r="AS89" s="302" t="s">
        <v>57</v>
      </c>
      <c r="AT89" s="30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300" t="str">
        <f>IF(E20="","",E20)</f>
        <v>Barbora Kyšková</v>
      </c>
      <c r="AN90" s="301"/>
      <c r="AO90" s="301"/>
      <c r="AP90" s="301"/>
      <c r="AQ90" s="37"/>
      <c r="AR90" s="40"/>
      <c r="AS90" s="304"/>
      <c r="AT90" s="30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6"/>
      <c r="AT91" s="30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8" t="s">
        <v>58</v>
      </c>
      <c r="D92" s="309"/>
      <c r="E92" s="309"/>
      <c r="F92" s="309"/>
      <c r="G92" s="309"/>
      <c r="H92" s="74"/>
      <c r="I92" s="310" t="s">
        <v>59</v>
      </c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11" t="s">
        <v>60</v>
      </c>
      <c r="AH92" s="309"/>
      <c r="AI92" s="309"/>
      <c r="AJ92" s="309"/>
      <c r="AK92" s="309"/>
      <c r="AL92" s="309"/>
      <c r="AM92" s="309"/>
      <c r="AN92" s="310" t="s">
        <v>61</v>
      </c>
      <c r="AO92" s="309"/>
      <c r="AP92" s="312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ROUND(AG95,2)</f>
        <v>0</v>
      </c>
      <c r="AH94" s="316"/>
      <c r="AI94" s="316"/>
      <c r="AJ94" s="316"/>
      <c r="AK94" s="316"/>
      <c r="AL94" s="316"/>
      <c r="AM94" s="316"/>
      <c r="AN94" s="317">
        <f>SUM(AG94,AT94)</f>
        <v>0</v>
      </c>
      <c r="AO94" s="317"/>
      <c r="AP94" s="317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19</v>
      </c>
    </row>
    <row r="95" spans="1:91" s="7" customFormat="1" ht="37.5" customHeight="1">
      <c r="A95" s="94" t="s">
        <v>81</v>
      </c>
      <c r="B95" s="95"/>
      <c r="C95" s="96"/>
      <c r="D95" s="315" t="s">
        <v>82</v>
      </c>
      <c r="E95" s="315"/>
      <c r="F95" s="315"/>
      <c r="G95" s="315"/>
      <c r="H95" s="315"/>
      <c r="I95" s="97"/>
      <c r="J95" s="315" t="s">
        <v>17</v>
      </c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3">
        <f>'001 - Zateplení obvodovéh...'!J30</f>
        <v>0</v>
      </c>
      <c r="AH95" s="314"/>
      <c r="AI95" s="314"/>
      <c r="AJ95" s="314"/>
      <c r="AK95" s="314"/>
      <c r="AL95" s="314"/>
      <c r="AM95" s="314"/>
      <c r="AN95" s="313">
        <f>SUM(AG95,AT95)</f>
        <v>0</v>
      </c>
      <c r="AO95" s="314"/>
      <c r="AP95" s="314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'001 - Zateplení obvodovéh...'!P144</f>
        <v>0</v>
      </c>
      <c r="AV95" s="101">
        <f>'001 - Zateplení obvodovéh...'!J33</f>
        <v>0</v>
      </c>
      <c r="AW95" s="101">
        <f>'001 - Zateplení obvodovéh...'!J34</f>
        <v>0</v>
      </c>
      <c r="AX95" s="101">
        <f>'001 - Zateplení obvodovéh...'!J35</f>
        <v>0</v>
      </c>
      <c r="AY95" s="101">
        <f>'001 - Zateplení obvodovéh...'!J36</f>
        <v>0</v>
      </c>
      <c r="AZ95" s="101">
        <f>'001 - Zateplení obvodovéh...'!F33</f>
        <v>0</v>
      </c>
      <c r="BA95" s="101">
        <f>'001 - Zateplení obvodovéh...'!F34</f>
        <v>0</v>
      </c>
      <c r="BB95" s="101">
        <f>'001 - Zateplení obvodovéh...'!F35</f>
        <v>0</v>
      </c>
      <c r="BC95" s="101">
        <f>'001 - Zateplení obvodovéh...'!F36</f>
        <v>0</v>
      </c>
      <c r="BD95" s="103">
        <f>'001 - Zateplení obvodovéh...'!F37</f>
        <v>0</v>
      </c>
      <c r="BT95" s="104" t="s">
        <v>84</v>
      </c>
      <c r="BV95" s="104" t="s">
        <v>79</v>
      </c>
      <c r="BW95" s="104" t="s">
        <v>85</v>
      </c>
      <c r="BX95" s="104" t="s">
        <v>5</v>
      </c>
      <c r="CL95" s="104" t="s">
        <v>19</v>
      </c>
      <c r="CM95" s="104" t="s">
        <v>84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jRqjAFVGxyQ4nV+YZQNB9jPUH/KScOMc+Uo1WZB1jKA+2YGMzKm7fJsII5RV6T61fnfC+Lk1tHscfhSaOSGxfQ==" saltValue="vOtkcqKTDAUS0zGqLCuGScMpPrfXb4Z2FcS8v5mZ4Cp0MdtdZhbwl3CgmGu4OSWDC5Umkn1U921sBdvLdxV3M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Zateplení obvodové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1"/>
  <sheetViews>
    <sheetView showGridLines="0" tabSelected="1" workbookViewId="0" topLeftCell="A1">
      <selection activeCell="F17" sqref="F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85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1"/>
      <c r="AT3" s="18" t="s">
        <v>84</v>
      </c>
    </row>
    <row r="4" spans="2:46" s="1" customFormat="1" ht="24.95" customHeight="1">
      <c r="B4" s="21"/>
      <c r="D4" s="109" t="s">
        <v>86</v>
      </c>
      <c r="I4" s="105"/>
      <c r="L4" s="21"/>
      <c r="M4" s="110" t="s">
        <v>10</v>
      </c>
      <c r="AT4" s="18" t="s">
        <v>4</v>
      </c>
    </row>
    <row r="5" spans="2:12" s="1" customFormat="1" ht="6.95" customHeight="1">
      <c r="B5" s="21"/>
      <c r="I5" s="105"/>
      <c r="L5" s="21"/>
    </row>
    <row r="6" spans="2:12" s="1" customFormat="1" ht="12" customHeight="1">
      <c r="B6" s="21"/>
      <c r="D6" s="111" t="s">
        <v>16</v>
      </c>
      <c r="I6" s="105"/>
      <c r="L6" s="21"/>
    </row>
    <row r="7" spans="2:12" s="1" customFormat="1" ht="23.25" customHeight="1">
      <c r="B7" s="21"/>
      <c r="E7" s="319" t="str">
        <f>'Rekapitulace stavby'!K6</f>
        <v>Zateplení obvodového pláště domu, vč. půdy a strpů sklepních prostor, oprava střechy byt. domu</v>
      </c>
      <c r="F7" s="320"/>
      <c r="G7" s="320"/>
      <c r="H7" s="320"/>
      <c r="I7" s="105"/>
      <c r="L7" s="21"/>
    </row>
    <row r="8" spans="1:31" s="2" customFormat="1" ht="12" customHeight="1">
      <c r="A8" s="35"/>
      <c r="B8" s="40"/>
      <c r="C8" s="35"/>
      <c r="D8" s="111" t="s">
        <v>87</v>
      </c>
      <c r="E8" s="35"/>
      <c r="F8" s="35"/>
      <c r="G8" s="35"/>
      <c r="H8" s="35"/>
      <c r="I8" s="112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0"/>
      <c r="C9" s="35"/>
      <c r="D9" s="35"/>
      <c r="E9" s="321" t="s">
        <v>88</v>
      </c>
      <c r="F9" s="322"/>
      <c r="G9" s="322"/>
      <c r="H9" s="322"/>
      <c r="I9" s="112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2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1" t="s">
        <v>18</v>
      </c>
      <c r="E11" s="35"/>
      <c r="F11" s="113" t="s">
        <v>19</v>
      </c>
      <c r="G11" s="35"/>
      <c r="H11" s="35"/>
      <c r="I11" s="114" t="s">
        <v>20</v>
      </c>
      <c r="J11" s="113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1" t="s">
        <v>21</v>
      </c>
      <c r="E12" s="35"/>
      <c r="F12" s="113" t="s">
        <v>22</v>
      </c>
      <c r="G12" s="35"/>
      <c r="H12" s="35"/>
      <c r="I12" s="114" t="s">
        <v>23</v>
      </c>
      <c r="J12" s="115" t="str">
        <f>'Rekapitulace stavby'!AN8</f>
        <v>15. 2. 2020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2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1" t="s">
        <v>25</v>
      </c>
      <c r="E14" s="35"/>
      <c r="F14" s="35"/>
      <c r="G14" s="35"/>
      <c r="H14" s="35"/>
      <c r="I14" s="114" t="s">
        <v>26</v>
      </c>
      <c r="J14" s="113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3" t="s">
        <v>27</v>
      </c>
      <c r="F15" s="35"/>
      <c r="G15" s="35"/>
      <c r="H15" s="35"/>
      <c r="I15" s="114" t="s">
        <v>28</v>
      </c>
      <c r="J15" s="113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2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1" t="s">
        <v>29</v>
      </c>
      <c r="E17" s="35"/>
      <c r="F17" s="35"/>
      <c r="G17" s="35"/>
      <c r="H17" s="35"/>
      <c r="I17" s="114" t="s">
        <v>26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3" t="str">
        <f>'Rekapitulace stavby'!E14</f>
        <v>Vyplň údaj</v>
      </c>
      <c r="F18" s="324"/>
      <c r="G18" s="324"/>
      <c r="H18" s="324"/>
      <c r="I18" s="114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2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1" t="s">
        <v>31</v>
      </c>
      <c r="E20" s="35"/>
      <c r="F20" s="35"/>
      <c r="G20" s="35"/>
      <c r="H20" s="35"/>
      <c r="I20" s="114" t="s">
        <v>26</v>
      </c>
      <c r="J20" s="113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3" t="s">
        <v>32</v>
      </c>
      <c r="F21" s="35"/>
      <c r="G21" s="35"/>
      <c r="H21" s="35"/>
      <c r="I21" s="114" t="s">
        <v>28</v>
      </c>
      <c r="J21" s="113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2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1" t="s">
        <v>34</v>
      </c>
      <c r="E23" s="35"/>
      <c r="F23" s="35"/>
      <c r="G23" s="35"/>
      <c r="H23" s="35"/>
      <c r="I23" s="114" t="s">
        <v>26</v>
      </c>
      <c r="J23" s="113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3" t="s">
        <v>35</v>
      </c>
      <c r="F24" s="35"/>
      <c r="G24" s="35"/>
      <c r="H24" s="35"/>
      <c r="I24" s="114" t="s">
        <v>28</v>
      </c>
      <c r="J24" s="113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2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1" t="s">
        <v>36</v>
      </c>
      <c r="E26" s="35"/>
      <c r="F26" s="35"/>
      <c r="G26" s="35"/>
      <c r="H26" s="35"/>
      <c r="I26" s="112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5" t="s">
        <v>1</v>
      </c>
      <c r="F27" s="325"/>
      <c r="G27" s="325"/>
      <c r="H27" s="32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2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1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2" t="s">
        <v>37</v>
      </c>
      <c r="E30" s="35"/>
      <c r="F30" s="35"/>
      <c r="G30" s="35"/>
      <c r="H30" s="35"/>
      <c r="I30" s="112"/>
      <c r="J30" s="123">
        <f>ROUND(J144,2)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1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4" t="s">
        <v>39</v>
      </c>
      <c r="G32" s="35"/>
      <c r="H32" s="35"/>
      <c r="I32" s="125" t="s">
        <v>38</v>
      </c>
      <c r="J32" s="124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6" t="s">
        <v>41</v>
      </c>
      <c r="E33" s="111" t="s">
        <v>42</v>
      </c>
      <c r="F33" s="127">
        <f>ROUND((SUM(BE144:BE1020)),2)</f>
        <v>0</v>
      </c>
      <c r="G33" s="35"/>
      <c r="H33" s="35"/>
      <c r="I33" s="128">
        <v>0.21</v>
      </c>
      <c r="J33" s="127">
        <f>ROUND(((SUM(BE144:BE1020))*I33),2)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1" t="s">
        <v>43</v>
      </c>
      <c r="F34" s="127">
        <f>ROUND((SUM(BF144:BF1020)),2)</f>
        <v>0</v>
      </c>
      <c r="G34" s="35"/>
      <c r="H34" s="35"/>
      <c r="I34" s="128">
        <v>0.15</v>
      </c>
      <c r="J34" s="127">
        <f>ROUND(((SUM(BF144:BF1020))*I34),2)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1" t="s">
        <v>44</v>
      </c>
      <c r="F35" s="127">
        <f>ROUND((SUM(BG144:BG1020)),2)</f>
        <v>0</v>
      </c>
      <c r="G35" s="35"/>
      <c r="H35" s="35"/>
      <c r="I35" s="128">
        <v>0.21</v>
      </c>
      <c r="J35" s="12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1" t="s">
        <v>45</v>
      </c>
      <c r="F36" s="127">
        <f>ROUND((SUM(BH144:BH1020)),2)</f>
        <v>0</v>
      </c>
      <c r="G36" s="35"/>
      <c r="H36" s="35"/>
      <c r="I36" s="128">
        <v>0.15</v>
      </c>
      <c r="J36" s="12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1" t="s">
        <v>46</v>
      </c>
      <c r="F37" s="127">
        <f>ROUND((SUM(BI144:BI1020)),2)</f>
        <v>0</v>
      </c>
      <c r="G37" s="35"/>
      <c r="H37" s="35"/>
      <c r="I37" s="128">
        <v>0</v>
      </c>
      <c r="J37" s="12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2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9"/>
      <c r="D39" s="130" t="s">
        <v>47</v>
      </c>
      <c r="E39" s="131"/>
      <c r="F39" s="131"/>
      <c r="G39" s="132" t="s">
        <v>48</v>
      </c>
      <c r="H39" s="133" t="s">
        <v>49</v>
      </c>
      <c r="I39" s="134"/>
      <c r="J39" s="135">
        <f>SUM(J30:J37)</f>
        <v>0</v>
      </c>
      <c r="K39" s="13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2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5"/>
      <c r="L41" s="21"/>
    </row>
    <row r="42" spans="2:12" s="1" customFormat="1" ht="14.45" customHeight="1">
      <c r="B42" s="21"/>
      <c r="I42" s="105"/>
      <c r="L42" s="21"/>
    </row>
    <row r="43" spans="2:12" s="1" customFormat="1" ht="14.45" customHeight="1">
      <c r="B43" s="21"/>
      <c r="I43" s="105"/>
      <c r="L43" s="21"/>
    </row>
    <row r="44" spans="2:12" s="1" customFormat="1" ht="14.45" customHeight="1">
      <c r="B44" s="21"/>
      <c r="I44" s="105"/>
      <c r="L44" s="21"/>
    </row>
    <row r="45" spans="2:12" s="1" customFormat="1" ht="14.45" customHeight="1">
      <c r="B45" s="21"/>
      <c r="I45" s="105"/>
      <c r="L45" s="21"/>
    </row>
    <row r="46" spans="2:12" s="1" customFormat="1" ht="14.45" customHeight="1">
      <c r="B46" s="21"/>
      <c r="I46" s="105"/>
      <c r="L46" s="21"/>
    </row>
    <row r="47" spans="2:12" s="1" customFormat="1" ht="14.45" customHeight="1">
      <c r="B47" s="21"/>
      <c r="I47" s="105"/>
      <c r="L47" s="21"/>
    </row>
    <row r="48" spans="2:12" s="1" customFormat="1" ht="14.45" customHeight="1">
      <c r="B48" s="21"/>
      <c r="I48" s="105"/>
      <c r="L48" s="21"/>
    </row>
    <row r="49" spans="2:12" s="1" customFormat="1" ht="14.45" customHeight="1">
      <c r="B49" s="21"/>
      <c r="I49" s="105"/>
      <c r="L49" s="21"/>
    </row>
    <row r="50" spans="2:12" s="2" customFormat="1" ht="14.45" customHeight="1">
      <c r="B50" s="52"/>
      <c r="D50" s="137" t="s">
        <v>50</v>
      </c>
      <c r="E50" s="138"/>
      <c r="F50" s="138"/>
      <c r="G50" s="137" t="s">
        <v>51</v>
      </c>
      <c r="H50" s="138"/>
      <c r="I50" s="139"/>
      <c r="J50" s="138"/>
      <c r="K50" s="138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7" t="s">
        <v>54</v>
      </c>
      <c r="E65" s="145"/>
      <c r="F65" s="145"/>
      <c r="G65" s="137" t="s">
        <v>55</v>
      </c>
      <c r="H65" s="145"/>
      <c r="I65" s="146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112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2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2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26" t="str">
        <f>E7</f>
        <v>Zateplení obvodového pláště domu, vč. půdy a strpů sklepních prostor, oprava střechy byt. domu</v>
      </c>
      <c r="F85" s="327"/>
      <c r="G85" s="327"/>
      <c r="H85" s="327"/>
      <c r="I85" s="112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112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297" t="str">
        <f>E9</f>
        <v>001 - Zateplení obvodového pláště domu, vč. půdy a strpů sklepních prostor, oprava střechy byt. domu</v>
      </c>
      <c r="F87" s="328"/>
      <c r="G87" s="328"/>
      <c r="H87" s="328"/>
      <c r="I87" s="112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2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F12</f>
        <v>Čujkovova 29, Ostrava Jih</v>
      </c>
      <c r="G89" s="37"/>
      <c r="H89" s="37"/>
      <c r="I89" s="114" t="s">
        <v>23</v>
      </c>
      <c r="J89" s="67" t="str">
        <f>IF(J12="","",J12)</f>
        <v>15. 2. 2020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2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E15</f>
        <v xml:space="preserve">Městský obvod Ostrava - Jih </v>
      </c>
      <c r="G91" s="37"/>
      <c r="H91" s="37"/>
      <c r="I91" s="114" t="s">
        <v>31</v>
      </c>
      <c r="J91" s="33" t="str">
        <f>E21</f>
        <v>ATRIS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4" t="s">
        <v>34</v>
      </c>
      <c r="J92" s="33" t="str">
        <f>E24</f>
        <v>Barbora Kyšková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2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3" t="s">
        <v>90</v>
      </c>
      <c r="D94" s="154"/>
      <c r="E94" s="154"/>
      <c r="F94" s="154"/>
      <c r="G94" s="154"/>
      <c r="H94" s="154"/>
      <c r="I94" s="155"/>
      <c r="J94" s="156" t="s">
        <v>91</v>
      </c>
      <c r="K94" s="15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2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7" t="s">
        <v>92</v>
      </c>
      <c r="D96" s="37"/>
      <c r="E96" s="37"/>
      <c r="F96" s="37"/>
      <c r="G96" s="37"/>
      <c r="H96" s="37"/>
      <c r="I96" s="112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5" customHeight="1">
      <c r="B97" s="158"/>
      <c r="C97" s="159"/>
      <c r="D97" s="160" t="s">
        <v>94</v>
      </c>
      <c r="E97" s="161"/>
      <c r="F97" s="161"/>
      <c r="G97" s="161"/>
      <c r="H97" s="161"/>
      <c r="I97" s="162"/>
      <c r="J97" s="163">
        <f>J145</f>
        <v>0</v>
      </c>
      <c r="K97" s="159"/>
      <c r="L97" s="164"/>
    </row>
    <row r="98" spans="2:12" s="10" customFormat="1" ht="19.9" customHeight="1">
      <c r="B98" s="165"/>
      <c r="C98" s="166"/>
      <c r="D98" s="167" t="s">
        <v>95</v>
      </c>
      <c r="E98" s="168"/>
      <c r="F98" s="168"/>
      <c r="G98" s="168"/>
      <c r="H98" s="168"/>
      <c r="I98" s="169"/>
      <c r="J98" s="170">
        <f>J146</f>
        <v>0</v>
      </c>
      <c r="K98" s="166"/>
      <c r="L98" s="171"/>
    </row>
    <row r="99" spans="2:12" s="10" customFormat="1" ht="19.9" customHeight="1">
      <c r="B99" s="165"/>
      <c r="C99" s="166"/>
      <c r="D99" s="167" t="s">
        <v>96</v>
      </c>
      <c r="E99" s="168"/>
      <c r="F99" s="168"/>
      <c r="G99" s="168"/>
      <c r="H99" s="168"/>
      <c r="I99" s="169"/>
      <c r="J99" s="170">
        <f>J163</f>
        <v>0</v>
      </c>
      <c r="K99" s="166"/>
      <c r="L99" s="171"/>
    </row>
    <row r="100" spans="2:12" s="10" customFormat="1" ht="19.9" customHeight="1">
      <c r="B100" s="165"/>
      <c r="C100" s="166"/>
      <c r="D100" s="167" t="s">
        <v>97</v>
      </c>
      <c r="E100" s="168"/>
      <c r="F100" s="168"/>
      <c r="G100" s="168"/>
      <c r="H100" s="168"/>
      <c r="I100" s="169"/>
      <c r="J100" s="170">
        <f>J165</f>
        <v>0</v>
      </c>
      <c r="K100" s="166"/>
      <c r="L100" s="171"/>
    </row>
    <row r="101" spans="2:12" s="10" customFormat="1" ht="19.9" customHeight="1">
      <c r="B101" s="165"/>
      <c r="C101" s="166"/>
      <c r="D101" s="167" t="s">
        <v>98</v>
      </c>
      <c r="E101" s="168"/>
      <c r="F101" s="168"/>
      <c r="G101" s="168"/>
      <c r="H101" s="168"/>
      <c r="I101" s="169"/>
      <c r="J101" s="170">
        <f>J177</f>
        <v>0</v>
      </c>
      <c r="K101" s="166"/>
      <c r="L101" s="171"/>
    </row>
    <row r="102" spans="2:12" s="10" customFormat="1" ht="14.85" customHeight="1">
      <c r="B102" s="165"/>
      <c r="C102" s="166"/>
      <c r="D102" s="167" t="s">
        <v>99</v>
      </c>
      <c r="E102" s="168"/>
      <c r="F102" s="168"/>
      <c r="G102" s="168"/>
      <c r="H102" s="168"/>
      <c r="I102" s="169"/>
      <c r="J102" s="170">
        <f>J182</f>
        <v>0</v>
      </c>
      <c r="K102" s="166"/>
      <c r="L102" s="171"/>
    </row>
    <row r="103" spans="2:12" s="10" customFormat="1" ht="19.9" customHeight="1">
      <c r="B103" s="165"/>
      <c r="C103" s="166"/>
      <c r="D103" s="167" t="s">
        <v>100</v>
      </c>
      <c r="E103" s="168"/>
      <c r="F103" s="168"/>
      <c r="G103" s="168"/>
      <c r="H103" s="168"/>
      <c r="I103" s="169"/>
      <c r="J103" s="170">
        <f>J187</f>
        <v>0</v>
      </c>
      <c r="K103" s="166"/>
      <c r="L103" s="171"/>
    </row>
    <row r="104" spans="2:12" s="10" customFormat="1" ht="19.9" customHeight="1">
      <c r="B104" s="165"/>
      <c r="C104" s="166"/>
      <c r="D104" s="167" t="s">
        <v>101</v>
      </c>
      <c r="E104" s="168"/>
      <c r="F104" s="168"/>
      <c r="G104" s="168"/>
      <c r="H104" s="168"/>
      <c r="I104" s="169"/>
      <c r="J104" s="170">
        <f>J538</f>
        <v>0</v>
      </c>
      <c r="K104" s="166"/>
      <c r="L104" s="171"/>
    </row>
    <row r="105" spans="2:12" s="10" customFormat="1" ht="19.9" customHeight="1">
      <c r="B105" s="165"/>
      <c r="C105" s="166"/>
      <c r="D105" s="167" t="s">
        <v>102</v>
      </c>
      <c r="E105" s="168"/>
      <c r="F105" s="168"/>
      <c r="G105" s="168"/>
      <c r="H105" s="168"/>
      <c r="I105" s="169"/>
      <c r="J105" s="170">
        <f>J618</f>
        <v>0</v>
      </c>
      <c r="K105" s="166"/>
      <c r="L105" s="171"/>
    </row>
    <row r="106" spans="2:12" s="10" customFormat="1" ht="19.9" customHeight="1">
      <c r="B106" s="165"/>
      <c r="C106" s="166"/>
      <c r="D106" s="167" t="s">
        <v>103</v>
      </c>
      <c r="E106" s="168"/>
      <c r="F106" s="168"/>
      <c r="G106" s="168"/>
      <c r="H106" s="168"/>
      <c r="I106" s="169"/>
      <c r="J106" s="170">
        <f>J632</f>
        <v>0</v>
      </c>
      <c r="K106" s="166"/>
      <c r="L106" s="171"/>
    </row>
    <row r="107" spans="2:12" s="10" customFormat="1" ht="19.9" customHeight="1">
      <c r="B107" s="165"/>
      <c r="C107" s="166"/>
      <c r="D107" s="167" t="s">
        <v>104</v>
      </c>
      <c r="E107" s="168"/>
      <c r="F107" s="168"/>
      <c r="G107" s="168"/>
      <c r="H107" s="168"/>
      <c r="I107" s="169"/>
      <c r="J107" s="170">
        <f>J640</f>
        <v>0</v>
      </c>
      <c r="K107" s="166"/>
      <c r="L107" s="171"/>
    </row>
    <row r="108" spans="2:12" s="10" customFormat="1" ht="19.9" customHeight="1">
      <c r="B108" s="165"/>
      <c r="C108" s="166"/>
      <c r="D108" s="167" t="s">
        <v>105</v>
      </c>
      <c r="E108" s="168"/>
      <c r="F108" s="168"/>
      <c r="G108" s="168"/>
      <c r="H108" s="168"/>
      <c r="I108" s="169"/>
      <c r="J108" s="170">
        <f>J645</f>
        <v>0</v>
      </c>
      <c r="K108" s="166"/>
      <c r="L108" s="171"/>
    </row>
    <row r="109" spans="2:12" s="10" customFormat="1" ht="19.9" customHeight="1">
      <c r="B109" s="165"/>
      <c r="C109" s="166"/>
      <c r="D109" s="167" t="s">
        <v>106</v>
      </c>
      <c r="E109" s="168"/>
      <c r="F109" s="168"/>
      <c r="G109" s="168"/>
      <c r="H109" s="168"/>
      <c r="I109" s="169"/>
      <c r="J109" s="170">
        <f>J647</f>
        <v>0</v>
      </c>
      <c r="K109" s="166"/>
      <c r="L109" s="171"/>
    </row>
    <row r="110" spans="2:12" s="9" customFormat="1" ht="24.95" customHeight="1">
      <c r="B110" s="158"/>
      <c r="C110" s="159"/>
      <c r="D110" s="160" t="s">
        <v>107</v>
      </c>
      <c r="E110" s="161"/>
      <c r="F110" s="161"/>
      <c r="G110" s="161"/>
      <c r="H110" s="161"/>
      <c r="I110" s="162"/>
      <c r="J110" s="163">
        <f>J649</f>
        <v>0</v>
      </c>
      <c r="K110" s="159"/>
      <c r="L110" s="164"/>
    </row>
    <row r="111" spans="2:12" s="10" customFormat="1" ht="19.9" customHeight="1">
      <c r="B111" s="165"/>
      <c r="C111" s="166"/>
      <c r="D111" s="167" t="s">
        <v>108</v>
      </c>
      <c r="E111" s="168"/>
      <c r="F111" s="168"/>
      <c r="G111" s="168"/>
      <c r="H111" s="168"/>
      <c r="I111" s="169"/>
      <c r="J111" s="170">
        <f>J650</f>
        <v>0</v>
      </c>
      <c r="K111" s="166"/>
      <c r="L111" s="171"/>
    </row>
    <row r="112" spans="2:12" s="10" customFormat="1" ht="19.9" customHeight="1">
      <c r="B112" s="165"/>
      <c r="C112" s="166"/>
      <c r="D112" s="167" t="s">
        <v>109</v>
      </c>
      <c r="E112" s="168"/>
      <c r="F112" s="168"/>
      <c r="G112" s="168"/>
      <c r="H112" s="168"/>
      <c r="I112" s="169"/>
      <c r="J112" s="170">
        <f>J669</f>
        <v>0</v>
      </c>
      <c r="K112" s="166"/>
      <c r="L112" s="171"/>
    </row>
    <row r="113" spans="2:12" s="10" customFormat="1" ht="19.9" customHeight="1">
      <c r="B113" s="165"/>
      <c r="C113" s="166"/>
      <c r="D113" s="167" t="s">
        <v>110</v>
      </c>
      <c r="E113" s="168"/>
      <c r="F113" s="168"/>
      <c r="G113" s="168"/>
      <c r="H113" s="168"/>
      <c r="I113" s="169"/>
      <c r="J113" s="170">
        <f>J687</f>
        <v>0</v>
      </c>
      <c r="K113" s="166"/>
      <c r="L113" s="171"/>
    </row>
    <row r="114" spans="2:12" s="10" customFormat="1" ht="19.9" customHeight="1">
      <c r="B114" s="165"/>
      <c r="C114" s="166"/>
      <c r="D114" s="167" t="s">
        <v>111</v>
      </c>
      <c r="E114" s="168"/>
      <c r="F114" s="168"/>
      <c r="G114" s="168"/>
      <c r="H114" s="168"/>
      <c r="I114" s="169"/>
      <c r="J114" s="170">
        <f>J718</f>
        <v>0</v>
      </c>
      <c r="K114" s="166"/>
      <c r="L114" s="171"/>
    </row>
    <row r="115" spans="2:12" s="10" customFormat="1" ht="19.9" customHeight="1">
      <c r="B115" s="165"/>
      <c r="C115" s="166"/>
      <c r="D115" s="167" t="s">
        <v>112</v>
      </c>
      <c r="E115" s="168"/>
      <c r="F115" s="168"/>
      <c r="G115" s="168"/>
      <c r="H115" s="168"/>
      <c r="I115" s="169"/>
      <c r="J115" s="170">
        <f>J756</f>
        <v>0</v>
      </c>
      <c r="K115" s="166"/>
      <c r="L115" s="171"/>
    </row>
    <row r="116" spans="2:12" s="10" customFormat="1" ht="19.9" customHeight="1">
      <c r="B116" s="165"/>
      <c r="C116" s="166"/>
      <c r="D116" s="167" t="s">
        <v>113</v>
      </c>
      <c r="E116" s="168"/>
      <c r="F116" s="168"/>
      <c r="G116" s="168"/>
      <c r="H116" s="168"/>
      <c r="I116" s="169"/>
      <c r="J116" s="170">
        <f>J827</f>
        <v>0</v>
      </c>
      <c r="K116" s="166"/>
      <c r="L116" s="171"/>
    </row>
    <row r="117" spans="2:12" s="10" customFormat="1" ht="19.9" customHeight="1">
      <c r="B117" s="165"/>
      <c r="C117" s="166"/>
      <c r="D117" s="167" t="s">
        <v>114</v>
      </c>
      <c r="E117" s="168"/>
      <c r="F117" s="168"/>
      <c r="G117" s="168"/>
      <c r="H117" s="168"/>
      <c r="I117" s="169"/>
      <c r="J117" s="170">
        <f>J851</f>
        <v>0</v>
      </c>
      <c r="K117" s="166"/>
      <c r="L117" s="171"/>
    </row>
    <row r="118" spans="2:12" s="10" customFormat="1" ht="19.9" customHeight="1">
      <c r="B118" s="165"/>
      <c r="C118" s="166"/>
      <c r="D118" s="167" t="s">
        <v>115</v>
      </c>
      <c r="E118" s="168"/>
      <c r="F118" s="168"/>
      <c r="G118" s="168"/>
      <c r="H118" s="168"/>
      <c r="I118" s="169"/>
      <c r="J118" s="170">
        <f>J911</f>
        <v>0</v>
      </c>
      <c r="K118" s="166"/>
      <c r="L118" s="171"/>
    </row>
    <row r="119" spans="2:12" s="10" customFormat="1" ht="19.9" customHeight="1">
      <c r="B119" s="165"/>
      <c r="C119" s="166"/>
      <c r="D119" s="167" t="s">
        <v>116</v>
      </c>
      <c r="E119" s="168"/>
      <c r="F119" s="168"/>
      <c r="G119" s="168"/>
      <c r="H119" s="168"/>
      <c r="I119" s="169"/>
      <c r="J119" s="170">
        <f>J925</f>
        <v>0</v>
      </c>
      <c r="K119" s="166"/>
      <c r="L119" s="171"/>
    </row>
    <row r="120" spans="2:12" s="10" customFormat="1" ht="19.9" customHeight="1">
      <c r="B120" s="165"/>
      <c r="C120" s="166"/>
      <c r="D120" s="167" t="s">
        <v>117</v>
      </c>
      <c r="E120" s="168"/>
      <c r="F120" s="168"/>
      <c r="G120" s="168"/>
      <c r="H120" s="168"/>
      <c r="I120" s="169"/>
      <c r="J120" s="170">
        <f>J969</f>
        <v>0</v>
      </c>
      <c r="K120" s="166"/>
      <c r="L120" s="171"/>
    </row>
    <row r="121" spans="2:12" s="9" customFormat="1" ht="24.95" customHeight="1">
      <c r="B121" s="158"/>
      <c r="C121" s="159"/>
      <c r="D121" s="160" t="s">
        <v>118</v>
      </c>
      <c r="E121" s="161"/>
      <c r="F121" s="161"/>
      <c r="G121" s="161"/>
      <c r="H121" s="161"/>
      <c r="I121" s="162"/>
      <c r="J121" s="163">
        <f>J998</f>
        <v>0</v>
      </c>
      <c r="K121" s="159"/>
      <c r="L121" s="164"/>
    </row>
    <row r="122" spans="2:12" s="10" customFormat="1" ht="19.9" customHeight="1">
      <c r="B122" s="165"/>
      <c r="C122" s="166"/>
      <c r="D122" s="167" t="s">
        <v>119</v>
      </c>
      <c r="E122" s="168"/>
      <c r="F122" s="168"/>
      <c r="G122" s="168"/>
      <c r="H122" s="168"/>
      <c r="I122" s="169"/>
      <c r="J122" s="170">
        <f>J999</f>
        <v>0</v>
      </c>
      <c r="K122" s="166"/>
      <c r="L122" s="171"/>
    </row>
    <row r="123" spans="2:12" s="9" customFormat="1" ht="24.95" customHeight="1">
      <c r="B123" s="158"/>
      <c r="C123" s="159"/>
      <c r="D123" s="160" t="s">
        <v>120</v>
      </c>
      <c r="E123" s="161"/>
      <c r="F123" s="161"/>
      <c r="G123" s="161"/>
      <c r="H123" s="161"/>
      <c r="I123" s="162"/>
      <c r="J123" s="163">
        <f>J1001</f>
        <v>0</v>
      </c>
      <c r="K123" s="159"/>
      <c r="L123" s="164"/>
    </row>
    <row r="124" spans="2:12" s="10" customFormat="1" ht="19.9" customHeight="1">
      <c r="B124" s="165"/>
      <c r="C124" s="166"/>
      <c r="D124" s="167" t="s">
        <v>121</v>
      </c>
      <c r="E124" s="168"/>
      <c r="F124" s="168"/>
      <c r="G124" s="168"/>
      <c r="H124" s="168"/>
      <c r="I124" s="169"/>
      <c r="J124" s="170">
        <f>J1002</f>
        <v>0</v>
      </c>
      <c r="K124" s="166"/>
      <c r="L124" s="171"/>
    </row>
    <row r="125" spans="1:31" s="2" customFormat="1" ht="21.75" customHeight="1">
      <c r="A125" s="35"/>
      <c r="B125" s="36"/>
      <c r="C125" s="37"/>
      <c r="D125" s="37"/>
      <c r="E125" s="37"/>
      <c r="F125" s="37"/>
      <c r="G125" s="37"/>
      <c r="H125" s="37"/>
      <c r="I125" s="112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149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31" s="2" customFormat="1" ht="6.95" customHeight="1">
      <c r="A130" s="35"/>
      <c r="B130" s="57"/>
      <c r="C130" s="58"/>
      <c r="D130" s="58"/>
      <c r="E130" s="58"/>
      <c r="F130" s="58"/>
      <c r="G130" s="58"/>
      <c r="H130" s="58"/>
      <c r="I130" s="152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4.95" customHeight="1">
      <c r="A131" s="35"/>
      <c r="B131" s="36"/>
      <c r="C131" s="24" t="s">
        <v>122</v>
      </c>
      <c r="D131" s="37"/>
      <c r="E131" s="37"/>
      <c r="F131" s="37"/>
      <c r="G131" s="37"/>
      <c r="H131" s="37"/>
      <c r="I131" s="112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2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16</v>
      </c>
      <c r="D133" s="37"/>
      <c r="E133" s="37"/>
      <c r="F133" s="37"/>
      <c r="G133" s="37"/>
      <c r="H133" s="37"/>
      <c r="I133" s="112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23.25" customHeight="1">
      <c r="A134" s="35"/>
      <c r="B134" s="36"/>
      <c r="C134" s="37"/>
      <c r="D134" s="37"/>
      <c r="E134" s="326" t="str">
        <f>E7</f>
        <v>Zateplení obvodového pláště domu, vč. půdy a strpů sklepních prostor, oprava střechy byt. domu</v>
      </c>
      <c r="F134" s="327"/>
      <c r="G134" s="327"/>
      <c r="H134" s="327"/>
      <c r="I134" s="112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30" t="s">
        <v>87</v>
      </c>
      <c r="D135" s="37"/>
      <c r="E135" s="37"/>
      <c r="F135" s="37"/>
      <c r="G135" s="37"/>
      <c r="H135" s="37"/>
      <c r="I135" s="112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24.75" customHeight="1">
      <c r="A136" s="35"/>
      <c r="B136" s="36"/>
      <c r="C136" s="37"/>
      <c r="D136" s="37"/>
      <c r="E136" s="297" t="str">
        <f>E9</f>
        <v>001 - Zateplení obvodového pláště domu, vč. půdy a strpů sklepních prostor, oprava střechy byt. domu</v>
      </c>
      <c r="F136" s="328"/>
      <c r="G136" s="328"/>
      <c r="H136" s="328"/>
      <c r="I136" s="112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112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30" t="s">
        <v>21</v>
      </c>
      <c r="D138" s="37"/>
      <c r="E138" s="37"/>
      <c r="F138" s="28" t="str">
        <f>F12</f>
        <v>Čujkovova 29, Ostrava Jih</v>
      </c>
      <c r="G138" s="37"/>
      <c r="H138" s="37"/>
      <c r="I138" s="114" t="s">
        <v>23</v>
      </c>
      <c r="J138" s="67" t="str">
        <f>IF(J12="","",J12)</f>
        <v>15. 2. 2020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112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30" t="s">
        <v>25</v>
      </c>
      <c r="D140" s="37"/>
      <c r="E140" s="37"/>
      <c r="F140" s="28" t="str">
        <f>E15</f>
        <v xml:space="preserve">Městský obvod Ostrava - Jih </v>
      </c>
      <c r="G140" s="37"/>
      <c r="H140" s="37"/>
      <c r="I140" s="114" t="s">
        <v>31</v>
      </c>
      <c r="J140" s="33" t="str">
        <f>E21</f>
        <v>ATRIS s.r.o.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5.2" customHeight="1">
      <c r="A141" s="35"/>
      <c r="B141" s="36"/>
      <c r="C141" s="30" t="s">
        <v>29</v>
      </c>
      <c r="D141" s="37"/>
      <c r="E141" s="37"/>
      <c r="F141" s="28" t="str">
        <f>IF(E18="","",E18)</f>
        <v>Vyplň údaj</v>
      </c>
      <c r="G141" s="37"/>
      <c r="H141" s="37"/>
      <c r="I141" s="114" t="s">
        <v>34</v>
      </c>
      <c r="J141" s="33" t="str">
        <f>E24</f>
        <v>Barbora Kyšková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112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11" customFormat="1" ht="29.25" customHeight="1">
      <c r="A143" s="172"/>
      <c r="B143" s="173"/>
      <c r="C143" s="174" t="s">
        <v>123</v>
      </c>
      <c r="D143" s="175" t="s">
        <v>62</v>
      </c>
      <c r="E143" s="175" t="s">
        <v>58</v>
      </c>
      <c r="F143" s="175" t="s">
        <v>59</v>
      </c>
      <c r="G143" s="175" t="s">
        <v>124</v>
      </c>
      <c r="H143" s="175" t="s">
        <v>125</v>
      </c>
      <c r="I143" s="176" t="s">
        <v>126</v>
      </c>
      <c r="J143" s="177" t="s">
        <v>91</v>
      </c>
      <c r="K143" s="178" t="s">
        <v>127</v>
      </c>
      <c r="L143" s="179"/>
      <c r="M143" s="76" t="s">
        <v>1</v>
      </c>
      <c r="N143" s="77" t="s">
        <v>41</v>
      </c>
      <c r="O143" s="77" t="s">
        <v>128</v>
      </c>
      <c r="P143" s="77" t="s">
        <v>129</v>
      </c>
      <c r="Q143" s="77" t="s">
        <v>130</v>
      </c>
      <c r="R143" s="77" t="s">
        <v>131</v>
      </c>
      <c r="S143" s="77" t="s">
        <v>132</v>
      </c>
      <c r="T143" s="78" t="s">
        <v>133</v>
      </c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1:63" s="2" customFormat="1" ht="22.9" customHeight="1">
      <c r="A144" s="35"/>
      <c r="B144" s="36"/>
      <c r="C144" s="83" t="s">
        <v>134</v>
      </c>
      <c r="D144" s="37"/>
      <c r="E144" s="37"/>
      <c r="F144" s="37"/>
      <c r="G144" s="37"/>
      <c r="H144" s="37"/>
      <c r="I144" s="112"/>
      <c r="J144" s="180">
        <f>BK144</f>
        <v>0</v>
      </c>
      <c r="K144" s="37"/>
      <c r="L144" s="40"/>
      <c r="M144" s="79"/>
      <c r="N144" s="181"/>
      <c r="O144" s="80"/>
      <c r="P144" s="182">
        <f>P145+P649+P998+P1001</f>
        <v>0</v>
      </c>
      <c r="Q144" s="80"/>
      <c r="R144" s="182">
        <f>R145+R649+R998+R1001</f>
        <v>300.63479054999993</v>
      </c>
      <c r="S144" s="80"/>
      <c r="T144" s="183">
        <f>T145+T649+T998+T1001</f>
        <v>429.7865418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76</v>
      </c>
      <c r="AU144" s="18" t="s">
        <v>93</v>
      </c>
      <c r="BK144" s="184">
        <f>BK145+BK649+BK998+BK1001</f>
        <v>0</v>
      </c>
    </row>
    <row r="145" spans="2:63" s="12" customFormat="1" ht="25.9" customHeight="1">
      <c r="B145" s="185"/>
      <c r="C145" s="186"/>
      <c r="D145" s="187" t="s">
        <v>76</v>
      </c>
      <c r="E145" s="188" t="s">
        <v>135</v>
      </c>
      <c r="F145" s="188" t="s">
        <v>136</v>
      </c>
      <c r="G145" s="186"/>
      <c r="H145" s="186"/>
      <c r="I145" s="189"/>
      <c r="J145" s="190">
        <f>BK145</f>
        <v>0</v>
      </c>
      <c r="K145" s="186"/>
      <c r="L145" s="191"/>
      <c r="M145" s="192"/>
      <c r="N145" s="193"/>
      <c r="O145" s="193"/>
      <c r="P145" s="194">
        <f>P146+P163+P165+P177+P187+P538+P618+P632+P640+P645+P647</f>
        <v>0</v>
      </c>
      <c r="Q145" s="193"/>
      <c r="R145" s="194">
        <f>R146+R163+R165+R177+R187+R538+R618+R632+R640+R645+R647</f>
        <v>243.38259825999995</v>
      </c>
      <c r="S145" s="193"/>
      <c r="T145" s="195">
        <f>T146+T163+T165+T177+T187+T538+T618+T632+T640+T645+T647</f>
        <v>362.75602100000003</v>
      </c>
      <c r="AR145" s="196" t="s">
        <v>84</v>
      </c>
      <c r="AT145" s="197" t="s">
        <v>76</v>
      </c>
      <c r="AU145" s="197" t="s">
        <v>77</v>
      </c>
      <c r="AY145" s="196" t="s">
        <v>137</v>
      </c>
      <c r="BK145" s="198">
        <f>BK146+BK163+BK165+BK177+BK187+BK538+BK618+BK632+BK640+BK645+BK647</f>
        <v>0</v>
      </c>
    </row>
    <row r="146" spans="2:63" s="12" customFormat="1" ht="22.9" customHeight="1">
      <c r="B146" s="185"/>
      <c r="C146" s="186"/>
      <c r="D146" s="187" t="s">
        <v>76</v>
      </c>
      <c r="E146" s="199" t="s">
        <v>84</v>
      </c>
      <c r="F146" s="199" t="s">
        <v>138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SUM(P147:P162)</f>
        <v>0</v>
      </c>
      <c r="Q146" s="193"/>
      <c r="R146" s="194">
        <f>SUM(R147:R162)</f>
        <v>0.011</v>
      </c>
      <c r="S146" s="193"/>
      <c r="T146" s="195">
        <f>SUM(T147:T162)</f>
        <v>0</v>
      </c>
      <c r="AR146" s="196" t="s">
        <v>84</v>
      </c>
      <c r="AT146" s="197" t="s">
        <v>76</v>
      </c>
      <c r="AU146" s="197" t="s">
        <v>84</v>
      </c>
      <c r="AY146" s="196" t="s">
        <v>137</v>
      </c>
      <c r="BK146" s="198">
        <f>SUM(BK147:BK162)</f>
        <v>0</v>
      </c>
    </row>
    <row r="147" spans="1:65" s="2" customFormat="1" ht="21.75" customHeight="1">
      <c r="A147" s="35"/>
      <c r="B147" s="36"/>
      <c r="C147" s="201" t="s">
        <v>84</v>
      </c>
      <c r="D147" s="201" t="s">
        <v>139</v>
      </c>
      <c r="E147" s="202" t="s">
        <v>140</v>
      </c>
      <c r="F147" s="203" t="s">
        <v>141</v>
      </c>
      <c r="G147" s="204" t="s">
        <v>142</v>
      </c>
      <c r="H147" s="205">
        <v>33.6</v>
      </c>
      <c r="I147" s="206"/>
      <c r="J147" s="207">
        <f>ROUND(I147*H147,2)</f>
        <v>0</v>
      </c>
      <c r="K147" s="208"/>
      <c r="L147" s="40"/>
      <c r="M147" s="209" t="s">
        <v>1</v>
      </c>
      <c r="N147" s="210" t="s">
        <v>43</v>
      </c>
      <c r="O147" s="72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3" t="s">
        <v>143</v>
      </c>
      <c r="AT147" s="213" t="s">
        <v>139</v>
      </c>
      <c r="AU147" s="213" t="s">
        <v>144</v>
      </c>
      <c r="AY147" s="18" t="s">
        <v>137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8" t="s">
        <v>144</v>
      </c>
      <c r="BK147" s="214">
        <f>ROUND(I147*H147,2)</f>
        <v>0</v>
      </c>
      <c r="BL147" s="18" t="s">
        <v>143</v>
      </c>
      <c r="BM147" s="213" t="s">
        <v>145</v>
      </c>
    </row>
    <row r="148" spans="2:51" s="13" customFormat="1" ht="11.25">
      <c r="B148" s="215"/>
      <c r="C148" s="216"/>
      <c r="D148" s="217" t="s">
        <v>146</v>
      </c>
      <c r="E148" s="218" t="s">
        <v>1</v>
      </c>
      <c r="F148" s="219" t="s">
        <v>147</v>
      </c>
      <c r="G148" s="216"/>
      <c r="H148" s="220">
        <v>33.6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146</v>
      </c>
      <c r="AU148" s="226" t="s">
        <v>144</v>
      </c>
      <c r="AV148" s="13" t="s">
        <v>144</v>
      </c>
      <c r="AW148" s="13" t="s">
        <v>33</v>
      </c>
      <c r="AX148" s="13" t="s">
        <v>84</v>
      </c>
      <c r="AY148" s="226" t="s">
        <v>137</v>
      </c>
    </row>
    <row r="149" spans="1:65" s="2" customFormat="1" ht="21.75" customHeight="1">
      <c r="A149" s="35"/>
      <c r="B149" s="36"/>
      <c r="C149" s="201" t="s">
        <v>144</v>
      </c>
      <c r="D149" s="201" t="s">
        <v>139</v>
      </c>
      <c r="E149" s="202" t="s">
        <v>148</v>
      </c>
      <c r="F149" s="203" t="s">
        <v>149</v>
      </c>
      <c r="G149" s="204" t="s">
        <v>142</v>
      </c>
      <c r="H149" s="205">
        <v>33.6</v>
      </c>
      <c r="I149" s="206"/>
      <c r="J149" s="207">
        <f>ROUND(I149*H149,2)</f>
        <v>0</v>
      </c>
      <c r="K149" s="208"/>
      <c r="L149" s="40"/>
      <c r="M149" s="209" t="s">
        <v>1</v>
      </c>
      <c r="N149" s="210" t="s">
        <v>43</v>
      </c>
      <c r="O149" s="72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143</v>
      </c>
      <c r="AT149" s="213" t="s">
        <v>139</v>
      </c>
      <c r="AU149" s="213" t="s">
        <v>144</v>
      </c>
      <c r="AY149" s="18" t="s">
        <v>137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8" t="s">
        <v>144</v>
      </c>
      <c r="BK149" s="214">
        <f>ROUND(I149*H149,2)</f>
        <v>0</v>
      </c>
      <c r="BL149" s="18" t="s">
        <v>143</v>
      </c>
      <c r="BM149" s="213" t="s">
        <v>150</v>
      </c>
    </row>
    <row r="150" spans="1:65" s="2" customFormat="1" ht="21.75" customHeight="1">
      <c r="A150" s="35"/>
      <c r="B150" s="36"/>
      <c r="C150" s="201" t="s">
        <v>151</v>
      </c>
      <c r="D150" s="201" t="s">
        <v>139</v>
      </c>
      <c r="E150" s="202" t="s">
        <v>152</v>
      </c>
      <c r="F150" s="203" t="s">
        <v>153</v>
      </c>
      <c r="G150" s="204" t="s">
        <v>142</v>
      </c>
      <c r="H150" s="205">
        <v>2.44</v>
      </c>
      <c r="I150" s="206"/>
      <c r="J150" s="207">
        <f>ROUND(I150*H150,2)</f>
        <v>0</v>
      </c>
      <c r="K150" s="208"/>
      <c r="L150" s="40"/>
      <c r="M150" s="209" t="s">
        <v>1</v>
      </c>
      <c r="N150" s="210" t="s">
        <v>43</v>
      </c>
      <c r="O150" s="72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143</v>
      </c>
      <c r="AT150" s="213" t="s">
        <v>139</v>
      </c>
      <c r="AU150" s="213" t="s">
        <v>144</v>
      </c>
      <c r="AY150" s="18" t="s">
        <v>137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8" t="s">
        <v>144</v>
      </c>
      <c r="BK150" s="214">
        <f>ROUND(I150*H150,2)</f>
        <v>0</v>
      </c>
      <c r="BL150" s="18" t="s">
        <v>143</v>
      </c>
      <c r="BM150" s="213" t="s">
        <v>154</v>
      </c>
    </row>
    <row r="151" spans="2:51" s="13" customFormat="1" ht="11.25">
      <c r="B151" s="215"/>
      <c r="C151" s="216"/>
      <c r="D151" s="217" t="s">
        <v>146</v>
      </c>
      <c r="E151" s="218" t="s">
        <v>1</v>
      </c>
      <c r="F151" s="219" t="s">
        <v>155</v>
      </c>
      <c r="G151" s="216"/>
      <c r="H151" s="220">
        <v>2.44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146</v>
      </c>
      <c r="AU151" s="226" t="s">
        <v>144</v>
      </c>
      <c r="AV151" s="13" t="s">
        <v>144</v>
      </c>
      <c r="AW151" s="13" t="s">
        <v>33</v>
      </c>
      <c r="AX151" s="13" t="s">
        <v>84</v>
      </c>
      <c r="AY151" s="226" t="s">
        <v>137</v>
      </c>
    </row>
    <row r="152" spans="1:65" s="2" customFormat="1" ht="21.75" customHeight="1">
      <c r="A152" s="35"/>
      <c r="B152" s="36"/>
      <c r="C152" s="201" t="s">
        <v>143</v>
      </c>
      <c r="D152" s="201" t="s">
        <v>139</v>
      </c>
      <c r="E152" s="202" t="s">
        <v>156</v>
      </c>
      <c r="F152" s="203" t="s">
        <v>157</v>
      </c>
      <c r="G152" s="204" t="s">
        <v>142</v>
      </c>
      <c r="H152" s="205">
        <v>12.2</v>
      </c>
      <c r="I152" s="206"/>
      <c r="J152" s="207">
        <f>ROUND(I152*H152,2)</f>
        <v>0</v>
      </c>
      <c r="K152" s="208"/>
      <c r="L152" s="40"/>
      <c r="M152" s="209" t="s">
        <v>1</v>
      </c>
      <c r="N152" s="210" t="s">
        <v>43</v>
      </c>
      <c r="O152" s="72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143</v>
      </c>
      <c r="AT152" s="213" t="s">
        <v>139</v>
      </c>
      <c r="AU152" s="213" t="s">
        <v>144</v>
      </c>
      <c r="AY152" s="18" t="s">
        <v>137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8" t="s">
        <v>144</v>
      </c>
      <c r="BK152" s="214">
        <f>ROUND(I152*H152,2)</f>
        <v>0</v>
      </c>
      <c r="BL152" s="18" t="s">
        <v>143</v>
      </c>
      <c r="BM152" s="213" t="s">
        <v>158</v>
      </c>
    </row>
    <row r="153" spans="2:51" s="13" customFormat="1" ht="11.25">
      <c r="B153" s="215"/>
      <c r="C153" s="216"/>
      <c r="D153" s="217" t="s">
        <v>146</v>
      </c>
      <c r="E153" s="218" t="s">
        <v>1</v>
      </c>
      <c r="F153" s="219" t="s">
        <v>159</v>
      </c>
      <c r="G153" s="216"/>
      <c r="H153" s="220">
        <v>12.2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146</v>
      </c>
      <c r="AU153" s="226" t="s">
        <v>144</v>
      </c>
      <c r="AV153" s="13" t="s">
        <v>144</v>
      </c>
      <c r="AW153" s="13" t="s">
        <v>33</v>
      </c>
      <c r="AX153" s="13" t="s">
        <v>84</v>
      </c>
      <c r="AY153" s="226" t="s">
        <v>137</v>
      </c>
    </row>
    <row r="154" spans="1:65" s="2" customFormat="1" ht="16.5" customHeight="1">
      <c r="A154" s="35"/>
      <c r="B154" s="36"/>
      <c r="C154" s="201" t="s">
        <v>160</v>
      </c>
      <c r="D154" s="201" t="s">
        <v>139</v>
      </c>
      <c r="E154" s="202" t="s">
        <v>161</v>
      </c>
      <c r="F154" s="203" t="s">
        <v>162</v>
      </c>
      <c r="G154" s="204" t="s">
        <v>142</v>
      </c>
      <c r="H154" s="205">
        <v>2.44</v>
      </c>
      <c r="I154" s="206"/>
      <c r="J154" s="207">
        <f>ROUND(I154*H154,2)</f>
        <v>0</v>
      </c>
      <c r="K154" s="208"/>
      <c r="L154" s="40"/>
      <c r="M154" s="209" t="s">
        <v>1</v>
      </c>
      <c r="N154" s="210" t="s">
        <v>43</v>
      </c>
      <c r="O154" s="72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3" t="s">
        <v>143</v>
      </c>
      <c r="AT154" s="213" t="s">
        <v>139</v>
      </c>
      <c r="AU154" s="213" t="s">
        <v>144</v>
      </c>
      <c r="AY154" s="18" t="s">
        <v>137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8" t="s">
        <v>144</v>
      </c>
      <c r="BK154" s="214">
        <f>ROUND(I154*H154,2)</f>
        <v>0</v>
      </c>
      <c r="BL154" s="18" t="s">
        <v>143</v>
      </c>
      <c r="BM154" s="213" t="s">
        <v>163</v>
      </c>
    </row>
    <row r="155" spans="1:65" s="2" customFormat="1" ht="16.5" customHeight="1">
      <c r="A155" s="35"/>
      <c r="B155" s="36"/>
      <c r="C155" s="201" t="s">
        <v>164</v>
      </c>
      <c r="D155" s="201" t="s">
        <v>139</v>
      </c>
      <c r="E155" s="202" t="s">
        <v>165</v>
      </c>
      <c r="F155" s="203" t="s">
        <v>166</v>
      </c>
      <c r="G155" s="204" t="s">
        <v>142</v>
      </c>
      <c r="H155" s="205">
        <v>2.44</v>
      </c>
      <c r="I155" s="206"/>
      <c r="J155" s="207">
        <f>ROUND(I155*H155,2)</f>
        <v>0</v>
      </c>
      <c r="K155" s="208"/>
      <c r="L155" s="40"/>
      <c r="M155" s="209" t="s">
        <v>1</v>
      </c>
      <c r="N155" s="210" t="s">
        <v>43</v>
      </c>
      <c r="O155" s="72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143</v>
      </c>
      <c r="AT155" s="213" t="s">
        <v>139</v>
      </c>
      <c r="AU155" s="213" t="s">
        <v>144</v>
      </c>
      <c r="AY155" s="18" t="s">
        <v>137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8" t="s">
        <v>144</v>
      </c>
      <c r="BK155" s="214">
        <f>ROUND(I155*H155,2)</f>
        <v>0</v>
      </c>
      <c r="BL155" s="18" t="s">
        <v>143</v>
      </c>
      <c r="BM155" s="213" t="s">
        <v>167</v>
      </c>
    </row>
    <row r="156" spans="1:65" s="2" customFormat="1" ht="21.75" customHeight="1">
      <c r="A156" s="35"/>
      <c r="B156" s="36"/>
      <c r="C156" s="201" t="s">
        <v>168</v>
      </c>
      <c r="D156" s="201" t="s">
        <v>139</v>
      </c>
      <c r="E156" s="202" t="s">
        <v>169</v>
      </c>
      <c r="F156" s="203" t="s">
        <v>170</v>
      </c>
      <c r="G156" s="204" t="s">
        <v>171</v>
      </c>
      <c r="H156" s="205">
        <v>4.392</v>
      </c>
      <c r="I156" s="206"/>
      <c r="J156" s="207">
        <f>ROUND(I156*H156,2)</f>
        <v>0</v>
      </c>
      <c r="K156" s="208"/>
      <c r="L156" s="40"/>
      <c r="M156" s="209" t="s">
        <v>1</v>
      </c>
      <c r="N156" s="210" t="s">
        <v>43</v>
      </c>
      <c r="O156" s="72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143</v>
      </c>
      <c r="AT156" s="213" t="s">
        <v>139</v>
      </c>
      <c r="AU156" s="213" t="s">
        <v>144</v>
      </c>
      <c r="AY156" s="18" t="s">
        <v>137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8" t="s">
        <v>144</v>
      </c>
      <c r="BK156" s="214">
        <f>ROUND(I156*H156,2)</f>
        <v>0</v>
      </c>
      <c r="BL156" s="18" t="s">
        <v>143</v>
      </c>
      <c r="BM156" s="213" t="s">
        <v>172</v>
      </c>
    </row>
    <row r="157" spans="2:51" s="13" customFormat="1" ht="11.25">
      <c r="B157" s="215"/>
      <c r="C157" s="216"/>
      <c r="D157" s="217" t="s">
        <v>146</v>
      </c>
      <c r="E157" s="218" t="s">
        <v>1</v>
      </c>
      <c r="F157" s="219" t="s">
        <v>173</v>
      </c>
      <c r="G157" s="216"/>
      <c r="H157" s="220">
        <v>4.392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146</v>
      </c>
      <c r="AU157" s="226" t="s">
        <v>144</v>
      </c>
      <c r="AV157" s="13" t="s">
        <v>144</v>
      </c>
      <c r="AW157" s="13" t="s">
        <v>33</v>
      </c>
      <c r="AX157" s="13" t="s">
        <v>84</v>
      </c>
      <c r="AY157" s="226" t="s">
        <v>137</v>
      </c>
    </row>
    <row r="158" spans="1:65" s="2" customFormat="1" ht="21.75" customHeight="1">
      <c r="A158" s="35"/>
      <c r="B158" s="36"/>
      <c r="C158" s="201" t="s">
        <v>174</v>
      </c>
      <c r="D158" s="201" t="s">
        <v>139</v>
      </c>
      <c r="E158" s="202" t="s">
        <v>175</v>
      </c>
      <c r="F158" s="203" t="s">
        <v>176</v>
      </c>
      <c r="G158" s="204" t="s">
        <v>177</v>
      </c>
      <c r="H158" s="205">
        <v>541.86</v>
      </c>
      <c r="I158" s="206"/>
      <c r="J158" s="207">
        <f>ROUND(I158*H158,2)</f>
        <v>0</v>
      </c>
      <c r="K158" s="208"/>
      <c r="L158" s="40"/>
      <c r="M158" s="209" t="s">
        <v>1</v>
      </c>
      <c r="N158" s="210" t="s">
        <v>43</v>
      </c>
      <c r="O158" s="72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143</v>
      </c>
      <c r="AT158" s="213" t="s">
        <v>139</v>
      </c>
      <c r="AU158" s="213" t="s">
        <v>144</v>
      </c>
      <c r="AY158" s="18" t="s">
        <v>137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8" t="s">
        <v>144</v>
      </c>
      <c r="BK158" s="214">
        <f>ROUND(I158*H158,2)</f>
        <v>0</v>
      </c>
      <c r="BL158" s="18" t="s">
        <v>143</v>
      </c>
      <c r="BM158" s="213" t="s">
        <v>178</v>
      </c>
    </row>
    <row r="159" spans="2:51" s="14" customFormat="1" ht="11.25">
      <c r="B159" s="227"/>
      <c r="C159" s="228"/>
      <c r="D159" s="217" t="s">
        <v>146</v>
      </c>
      <c r="E159" s="229" t="s">
        <v>1</v>
      </c>
      <c r="F159" s="230" t="s">
        <v>179</v>
      </c>
      <c r="G159" s="228"/>
      <c r="H159" s="229" t="s">
        <v>1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146</v>
      </c>
      <c r="AU159" s="236" t="s">
        <v>144</v>
      </c>
      <c r="AV159" s="14" t="s">
        <v>84</v>
      </c>
      <c r="AW159" s="14" t="s">
        <v>33</v>
      </c>
      <c r="AX159" s="14" t="s">
        <v>77</v>
      </c>
      <c r="AY159" s="236" t="s">
        <v>137</v>
      </c>
    </row>
    <row r="160" spans="2:51" s="13" customFormat="1" ht="11.25">
      <c r="B160" s="215"/>
      <c r="C160" s="216"/>
      <c r="D160" s="217" t="s">
        <v>146</v>
      </c>
      <c r="E160" s="218" t="s">
        <v>1</v>
      </c>
      <c r="F160" s="219" t="s">
        <v>180</v>
      </c>
      <c r="G160" s="216"/>
      <c r="H160" s="220">
        <v>541.86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146</v>
      </c>
      <c r="AU160" s="226" t="s">
        <v>144</v>
      </c>
      <c r="AV160" s="13" t="s">
        <v>144</v>
      </c>
      <c r="AW160" s="13" t="s">
        <v>33</v>
      </c>
      <c r="AX160" s="13" t="s">
        <v>84</v>
      </c>
      <c r="AY160" s="226" t="s">
        <v>137</v>
      </c>
    </row>
    <row r="161" spans="1:65" s="2" customFormat="1" ht="16.5" customHeight="1">
      <c r="A161" s="35"/>
      <c r="B161" s="36"/>
      <c r="C161" s="237" t="s">
        <v>181</v>
      </c>
      <c r="D161" s="237" t="s">
        <v>182</v>
      </c>
      <c r="E161" s="238" t="s">
        <v>183</v>
      </c>
      <c r="F161" s="239" t="s">
        <v>184</v>
      </c>
      <c r="G161" s="240" t="s">
        <v>185</v>
      </c>
      <c r="H161" s="241">
        <v>11</v>
      </c>
      <c r="I161" s="242"/>
      <c r="J161" s="243">
        <f>ROUND(I161*H161,2)</f>
        <v>0</v>
      </c>
      <c r="K161" s="244"/>
      <c r="L161" s="245"/>
      <c r="M161" s="246" t="s">
        <v>1</v>
      </c>
      <c r="N161" s="247" t="s">
        <v>43</v>
      </c>
      <c r="O161" s="72"/>
      <c r="P161" s="211">
        <f>O161*H161</f>
        <v>0</v>
      </c>
      <c r="Q161" s="211">
        <v>0.001</v>
      </c>
      <c r="R161" s="211">
        <f>Q161*H161</f>
        <v>0.011</v>
      </c>
      <c r="S161" s="211">
        <v>0</v>
      </c>
      <c r="T161" s="21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174</v>
      </c>
      <c r="AT161" s="213" t="s">
        <v>182</v>
      </c>
      <c r="AU161" s="213" t="s">
        <v>144</v>
      </c>
      <c r="AY161" s="18" t="s">
        <v>137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8" t="s">
        <v>144</v>
      </c>
      <c r="BK161" s="214">
        <f>ROUND(I161*H161,2)</f>
        <v>0</v>
      </c>
      <c r="BL161" s="18" t="s">
        <v>143</v>
      </c>
      <c r="BM161" s="213" t="s">
        <v>186</v>
      </c>
    </row>
    <row r="162" spans="1:65" s="2" customFormat="1" ht="16.5" customHeight="1">
      <c r="A162" s="35"/>
      <c r="B162" s="36"/>
      <c r="C162" s="201" t="s">
        <v>187</v>
      </c>
      <c r="D162" s="201" t="s">
        <v>139</v>
      </c>
      <c r="E162" s="202" t="s">
        <v>188</v>
      </c>
      <c r="F162" s="203" t="s">
        <v>189</v>
      </c>
      <c r="G162" s="204" t="s">
        <v>177</v>
      </c>
      <c r="H162" s="205">
        <v>541.86</v>
      </c>
      <c r="I162" s="206"/>
      <c r="J162" s="207">
        <f>ROUND(I162*H162,2)</f>
        <v>0</v>
      </c>
      <c r="K162" s="208"/>
      <c r="L162" s="40"/>
      <c r="M162" s="209" t="s">
        <v>1</v>
      </c>
      <c r="N162" s="210" t="s">
        <v>43</v>
      </c>
      <c r="O162" s="72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3" t="s">
        <v>143</v>
      </c>
      <c r="AT162" s="213" t="s">
        <v>139</v>
      </c>
      <c r="AU162" s="213" t="s">
        <v>144</v>
      </c>
      <c r="AY162" s="18" t="s">
        <v>137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8" t="s">
        <v>144</v>
      </c>
      <c r="BK162" s="214">
        <f>ROUND(I162*H162,2)</f>
        <v>0</v>
      </c>
      <c r="BL162" s="18" t="s">
        <v>143</v>
      </c>
      <c r="BM162" s="213" t="s">
        <v>190</v>
      </c>
    </row>
    <row r="163" spans="2:63" s="12" customFormat="1" ht="22.9" customHeight="1">
      <c r="B163" s="185"/>
      <c r="C163" s="186"/>
      <c r="D163" s="187" t="s">
        <v>76</v>
      </c>
      <c r="E163" s="199" t="s">
        <v>191</v>
      </c>
      <c r="F163" s="199" t="s">
        <v>192</v>
      </c>
      <c r="G163" s="186"/>
      <c r="H163" s="186"/>
      <c r="I163" s="189"/>
      <c r="J163" s="200">
        <f>BK163</f>
        <v>0</v>
      </c>
      <c r="K163" s="186"/>
      <c r="L163" s="191"/>
      <c r="M163" s="192"/>
      <c r="N163" s="193"/>
      <c r="O163" s="193"/>
      <c r="P163" s="194">
        <f>P164</f>
        <v>0</v>
      </c>
      <c r="Q163" s="193"/>
      <c r="R163" s="194">
        <f>R164</f>
        <v>0</v>
      </c>
      <c r="S163" s="193"/>
      <c r="T163" s="195">
        <f>T164</f>
        <v>0</v>
      </c>
      <c r="AR163" s="196" t="s">
        <v>84</v>
      </c>
      <c r="AT163" s="197" t="s">
        <v>76</v>
      </c>
      <c r="AU163" s="197" t="s">
        <v>84</v>
      </c>
      <c r="AY163" s="196" t="s">
        <v>137</v>
      </c>
      <c r="BK163" s="198">
        <f>BK164</f>
        <v>0</v>
      </c>
    </row>
    <row r="164" spans="1:65" s="2" customFormat="1" ht="16.5" customHeight="1">
      <c r="A164" s="35"/>
      <c r="B164" s="36"/>
      <c r="C164" s="201" t="s">
        <v>193</v>
      </c>
      <c r="D164" s="201" t="s">
        <v>139</v>
      </c>
      <c r="E164" s="202" t="s">
        <v>194</v>
      </c>
      <c r="F164" s="203" t="s">
        <v>195</v>
      </c>
      <c r="G164" s="204" t="s">
        <v>196</v>
      </c>
      <c r="H164" s="205">
        <v>250</v>
      </c>
      <c r="I164" s="206"/>
      <c r="J164" s="207">
        <f>ROUND(I164*H164,2)</f>
        <v>0</v>
      </c>
      <c r="K164" s="208"/>
      <c r="L164" s="40"/>
      <c r="M164" s="209" t="s">
        <v>1</v>
      </c>
      <c r="N164" s="210" t="s">
        <v>43</v>
      </c>
      <c r="O164" s="72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3" t="s">
        <v>143</v>
      </c>
      <c r="AT164" s="213" t="s">
        <v>139</v>
      </c>
      <c r="AU164" s="213" t="s">
        <v>144</v>
      </c>
      <c r="AY164" s="18" t="s">
        <v>137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8" t="s">
        <v>144</v>
      </c>
      <c r="BK164" s="214">
        <f>ROUND(I164*H164,2)</f>
        <v>0</v>
      </c>
      <c r="BL164" s="18" t="s">
        <v>143</v>
      </c>
      <c r="BM164" s="213" t="s">
        <v>197</v>
      </c>
    </row>
    <row r="165" spans="2:63" s="12" customFormat="1" ht="22.9" customHeight="1">
      <c r="B165" s="185"/>
      <c r="C165" s="186"/>
      <c r="D165" s="187" t="s">
        <v>76</v>
      </c>
      <c r="E165" s="199" t="s">
        <v>151</v>
      </c>
      <c r="F165" s="199" t="s">
        <v>198</v>
      </c>
      <c r="G165" s="186"/>
      <c r="H165" s="186"/>
      <c r="I165" s="189"/>
      <c r="J165" s="200">
        <f>BK165</f>
        <v>0</v>
      </c>
      <c r="K165" s="186"/>
      <c r="L165" s="191"/>
      <c r="M165" s="192"/>
      <c r="N165" s="193"/>
      <c r="O165" s="193"/>
      <c r="P165" s="194">
        <f>SUM(P166:P176)</f>
        <v>0</v>
      </c>
      <c r="Q165" s="193"/>
      <c r="R165" s="194">
        <f>SUM(R166:R176)</f>
        <v>2.8339471099999995</v>
      </c>
      <c r="S165" s="193"/>
      <c r="T165" s="195">
        <f>SUM(T166:T176)</f>
        <v>0</v>
      </c>
      <c r="AR165" s="196" t="s">
        <v>84</v>
      </c>
      <c r="AT165" s="197" t="s">
        <v>76</v>
      </c>
      <c r="AU165" s="197" t="s">
        <v>84</v>
      </c>
      <c r="AY165" s="196" t="s">
        <v>137</v>
      </c>
      <c r="BK165" s="198">
        <f>SUM(BK166:BK176)</f>
        <v>0</v>
      </c>
    </row>
    <row r="166" spans="1:65" s="2" customFormat="1" ht="21.75" customHeight="1">
      <c r="A166" s="35"/>
      <c r="B166" s="36"/>
      <c r="C166" s="201" t="s">
        <v>199</v>
      </c>
      <c r="D166" s="201" t="s">
        <v>139</v>
      </c>
      <c r="E166" s="202" t="s">
        <v>200</v>
      </c>
      <c r="F166" s="203" t="s">
        <v>201</v>
      </c>
      <c r="G166" s="204" t="s">
        <v>142</v>
      </c>
      <c r="H166" s="205">
        <v>1.879</v>
      </c>
      <c r="I166" s="206"/>
      <c r="J166" s="207">
        <f>ROUND(I166*H166,2)</f>
        <v>0</v>
      </c>
      <c r="K166" s="208"/>
      <c r="L166" s="40"/>
      <c r="M166" s="209" t="s">
        <v>1</v>
      </c>
      <c r="N166" s="210" t="s">
        <v>43</v>
      </c>
      <c r="O166" s="72"/>
      <c r="P166" s="211">
        <f>O166*H166</f>
        <v>0</v>
      </c>
      <c r="Q166" s="211">
        <v>0.69737</v>
      </c>
      <c r="R166" s="211">
        <f>Q166*H166</f>
        <v>1.31035823</v>
      </c>
      <c r="S166" s="211">
        <v>0</v>
      </c>
      <c r="T166" s="21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3" t="s">
        <v>143</v>
      </c>
      <c r="AT166" s="213" t="s">
        <v>139</v>
      </c>
      <c r="AU166" s="213" t="s">
        <v>144</v>
      </c>
      <c r="AY166" s="18" t="s">
        <v>137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8" t="s">
        <v>144</v>
      </c>
      <c r="BK166" s="214">
        <f>ROUND(I166*H166,2)</f>
        <v>0</v>
      </c>
      <c r="BL166" s="18" t="s">
        <v>143</v>
      </c>
      <c r="BM166" s="213" t="s">
        <v>202</v>
      </c>
    </row>
    <row r="167" spans="2:51" s="13" customFormat="1" ht="11.25">
      <c r="B167" s="215"/>
      <c r="C167" s="216"/>
      <c r="D167" s="217" t="s">
        <v>146</v>
      </c>
      <c r="E167" s="218" t="s">
        <v>1</v>
      </c>
      <c r="F167" s="219" t="s">
        <v>203</v>
      </c>
      <c r="G167" s="216"/>
      <c r="H167" s="220">
        <v>1.879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146</v>
      </c>
      <c r="AU167" s="226" t="s">
        <v>144</v>
      </c>
      <c r="AV167" s="13" t="s">
        <v>144</v>
      </c>
      <c r="AW167" s="13" t="s">
        <v>33</v>
      </c>
      <c r="AX167" s="13" t="s">
        <v>84</v>
      </c>
      <c r="AY167" s="226" t="s">
        <v>137</v>
      </c>
    </row>
    <row r="168" spans="1:65" s="2" customFormat="1" ht="21.75" customHeight="1">
      <c r="A168" s="35"/>
      <c r="B168" s="36"/>
      <c r="C168" s="201" t="s">
        <v>204</v>
      </c>
      <c r="D168" s="201" t="s">
        <v>139</v>
      </c>
      <c r="E168" s="202" t="s">
        <v>205</v>
      </c>
      <c r="F168" s="203" t="s">
        <v>206</v>
      </c>
      <c r="G168" s="204" t="s">
        <v>207</v>
      </c>
      <c r="H168" s="205">
        <v>4</v>
      </c>
      <c r="I168" s="206"/>
      <c r="J168" s="207">
        <f>ROUND(I168*H168,2)</f>
        <v>0</v>
      </c>
      <c r="K168" s="208"/>
      <c r="L168" s="40"/>
      <c r="M168" s="209" t="s">
        <v>1</v>
      </c>
      <c r="N168" s="210" t="s">
        <v>43</v>
      </c>
      <c r="O168" s="72"/>
      <c r="P168" s="211">
        <f>O168*H168</f>
        <v>0</v>
      </c>
      <c r="Q168" s="211">
        <v>0.02684</v>
      </c>
      <c r="R168" s="211">
        <f>Q168*H168</f>
        <v>0.10736</v>
      </c>
      <c r="S168" s="211">
        <v>0</v>
      </c>
      <c r="T168" s="21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3" t="s">
        <v>143</v>
      </c>
      <c r="AT168" s="213" t="s">
        <v>139</v>
      </c>
      <c r="AU168" s="213" t="s">
        <v>144</v>
      </c>
      <c r="AY168" s="18" t="s">
        <v>137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8" t="s">
        <v>144</v>
      </c>
      <c r="BK168" s="214">
        <f>ROUND(I168*H168,2)</f>
        <v>0</v>
      </c>
      <c r="BL168" s="18" t="s">
        <v>143</v>
      </c>
      <c r="BM168" s="213" t="s">
        <v>208</v>
      </c>
    </row>
    <row r="169" spans="2:51" s="13" customFormat="1" ht="11.25">
      <c r="B169" s="215"/>
      <c r="C169" s="216"/>
      <c r="D169" s="217" t="s">
        <v>146</v>
      </c>
      <c r="E169" s="218" t="s">
        <v>1</v>
      </c>
      <c r="F169" s="219" t="s">
        <v>209</v>
      </c>
      <c r="G169" s="216"/>
      <c r="H169" s="220">
        <v>4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146</v>
      </c>
      <c r="AU169" s="226" t="s">
        <v>144</v>
      </c>
      <c r="AV169" s="13" t="s">
        <v>144</v>
      </c>
      <c r="AW169" s="13" t="s">
        <v>33</v>
      </c>
      <c r="AX169" s="13" t="s">
        <v>84</v>
      </c>
      <c r="AY169" s="226" t="s">
        <v>137</v>
      </c>
    </row>
    <row r="170" spans="1:65" s="2" customFormat="1" ht="21.75" customHeight="1">
      <c r="A170" s="35"/>
      <c r="B170" s="36"/>
      <c r="C170" s="201" t="s">
        <v>210</v>
      </c>
      <c r="D170" s="201" t="s">
        <v>139</v>
      </c>
      <c r="E170" s="202" t="s">
        <v>211</v>
      </c>
      <c r="F170" s="203" t="s">
        <v>212</v>
      </c>
      <c r="G170" s="204" t="s">
        <v>177</v>
      </c>
      <c r="H170" s="205">
        <v>20.284</v>
      </c>
      <c r="I170" s="206"/>
      <c r="J170" s="207">
        <f>ROUND(I170*H170,2)</f>
        <v>0</v>
      </c>
      <c r="K170" s="208"/>
      <c r="L170" s="40"/>
      <c r="M170" s="209" t="s">
        <v>1</v>
      </c>
      <c r="N170" s="210" t="s">
        <v>43</v>
      </c>
      <c r="O170" s="72"/>
      <c r="P170" s="211">
        <f>O170*H170</f>
        <v>0</v>
      </c>
      <c r="Q170" s="211">
        <v>0.06982</v>
      </c>
      <c r="R170" s="211">
        <f>Q170*H170</f>
        <v>1.4162288799999998</v>
      </c>
      <c r="S170" s="211">
        <v>0</v>
      </c>
      <c r="T170" s="21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3" t="s">
        <v>143</v>
      </c>
      <c r="AT170" s="213" t="s">
        <v>139</v>
      </c>
      <c r="AU170" s="213" t="s">
        <v>144</v>
      </c>
      <c r="AY170" s="18" t="s">
        <v>137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8" t="s">
        <v>144</v>
      </c>
      <c r="BK170" s="214">
        <f>ROUND(I170*H170,2)</f>
        <v>0</v>
      </c>
      <c r="BL170" s="18" t="s">
        <v>143</v>
      </c>
      <c r="BM170" s="213" t="s">
        <v>213</v>
      </c>
    </row>
    <row r="171" spans="2:51" s="13" customFormat="1" ht="11.25">
      <c r="B171" s="215"/>
      <c r="C171" s="216"/>
      <c r="D171" s="217" t="s">
        <v>146</v>
      </c>
      <c r="E171" s="218" t="s">
        <v>1</v>
      </c>
      <c r="F171" s="219" t="s">
        <v>214</v>
      </c>
      <c r="G171" s="216"/>
      <c r="H171" s="220">
        <v>4.587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146</v>
      </c>
      <c r="AU171" s="226" t="s">
        <v>144</v>
      </c>
      <c r="AV171" s="13" t="s">
        <v>144</v>
      </c>
      <c r="AW171" s="13" t="s">
        <v>33</v>
      </c>
      <c r="AX171" s="13" t="s">
        <v>77</v>
      </c>
      <c r="AY171" s="226" t="s">
        <v>137</v>
      </c>
    </row>
    <row r="172" spans="2:51" s="13" customFormat="1" ht="11.25">
      <c r="B172" s="215"/>
      <c r="C172" s="216"/>
      <c r="D172" s="217" t="s">
        <v>146</v>
      </c>
      <c r="E172" s="218" t="s">
        <v>1</v>
      </c>
      <c r="F172" s="219" t="s">
        <v>215</v>
      </c>
      <c r="G172" s="216"/>
      <c r="H172" s="220">
        <v>13.522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146</v>
      </c>
      <c r="AU172" s="226" t="s">
        <v>144</v>
      </c>
      <c r="AV172" s="13" t="s">
        <v>144</v>
      </c>
      <c r="AW172" s="13" t="s">
        <v>33</v>
      </c>
      <c r="AX172" s="13" t="s">
        <v>77</v>
      </c>
      <c r="AY172" s="226" t="s">
        <v>137</v>
      </c>
    </row>
    <row r="173" spans="2:51" s="13" customFormat="1" ht="11.25">
      <c r="B173" s="215"/>
      <c r="C173" s="216"/>
      <c r="D173" s="217" t="s">
        <v>146</v>
      </c>
      <c r="E173" s="218" t="s">
        <v>1</v>
      </c>
      <c r="F173" s="219" t="s">
        <v>216</v>
      </c>
      <c r="G173" s="216"/>
      <c r="H173" s="220">
        <v>2.175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146</v>
      </c>
      <c r="AU173" s="226" t="s">
        <v>144</v>
      </c>
      <c r="AV173" s="13" t="s">
        <v>144</v>
      </c>
      <c r="AW173" s="13" t="s">
        <v>33</v>
      </c>
      <c r="AX173" s="13" t="s">
        <v>77</v>
      </c>
      <c r="AY173" s="226" t="s">
        <v>137</v>
      </c>
    </row>
    <row r="174" spans="2:51" s="15" customFormat="1" ht="11.25">
      <c r="B174" s="248"/>
      <c r="C174" s="249"/>
      <c r="D174" s="217" t="s">
        <v>146</v>
      </c>
      <c r="E174" s="250" t="s">
        <v>1</v>
      </c>
      <c r="F174" s="251" t="s">
        <v>217</v>
      </c>
      <c r="G174" s="249"/>
      <c r="H174" s="252">
        <v>20.284000000000002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146</v>
      </c>
      <c r="AU174" s="258" t="s">
        <v>144</v>
      </c>
      <c r="AV174" s="15" t="s">
        <v>143</v>
      </c>
      <c r="AW174" s="15" t="s">
        <v>33</v>
      </c>
      <c r="AX174" s="15" t="s">
        <v>84</v>
      </c>
      <c r="AY174" s="258" t="s">
        <v>137</v>
      </c>
    </row>
    <row r="175" spans="1:65" s="2" customFormat="1" ht="16.5" customHeight="1">
      <c r="A175" s="35"/>
      <c r="B175" s="36"/>
      <c r="C175" s="201" t="s">
        <v>8</v>
      </c>
      <c r="D175" s="201" t="s">
        <v>139</v>
      </c>
      <c r="E175" s="202" t="s">
        <v>218</v>
      </c>
      <c r="F175" s="203" t="s">
        <v>219</v>
      </c>
      <c r="G175" s="204" t="s">
        <v>220</v>
      </c>
      <c r="H175" s="205">
        <v>22.59</v>
      </c>
      <c r="I175" s="206"/>
      <c r="J175" s="207">
        <f>ROUND(I175*H175,2)</f>
        <v>0</v>
      </c>
      <c r="K175" s="208"/>
      <c r="L175" s="40"/>
      <c r="M175" s="209" t="s">
        <v>1</v>
      </c>
      <c r="N175" s="210" t="s">
        <v>43</v>
      </c>
      <c r="O175" s="72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3" t="s">
        <v>143</v>
      </c>
      <c r="AT175" s="213" t="s">
        <v>139</v>
      </c>
      <c r="AU175" s="213" t="s">
        <v>144</v>
      </c>
      <c r="AY175" s="18" t="s">
        <v>137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8" t="s">
        <v>144</v>
      </c>
      <c r="BK175" s="214">
        <f>ROUND(I175*H175,2)</f>
        <v>0</v>
      </c>
      <c r="BL175" s="18" t="s">
        <v>143</v>
      </c>
      <c r="BM175" s="213" t="s">
        <v>221</v>
      </c>
    </row>
    <row r="176" spans="2:51" s="13" customFormat="1" ht="11.25">
      <c r="B176" s="215"/>
      <c r="C176" s="216"/>
      <c r="D176" s="217" t="s">
        <v>146</v>
      </c>
      <c r="E176" s="218" t="s">
        <v>1</v>
      </c>
      <c r="F176" s="219" t="s">
        <v>222</v>
      </c>
      <c r="G176" s="216"/>
      <c r="H176" s="220">
        <v>22.59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146</v>
      </c>
      <c r="AU176" s="226" t="s">
        <v>144</v>
      </c>
      <c r="AV176" s="13" t="s">
        <v>144</v>
      </c>
      <c r="AW176" s="13" t="s">
        <v>33</v>
      </c>
      <c r="AX176" s="13" t="s">
        <v>84</v>
      </c>
      <c r="AY176" s="226" t="s">
        <v>137</v>
      </c>
    </row>
    <row r="177" spans="2:63" s="12" customFormat="1" ht="22.9" customHeight="1">
      <c r="B177" s="185"/>
      <c r="C177" s="186"/>
      <c r="D177" s="187" t="s">
        <v>76</v>
      </c>
      <c r="E177" s="199" t="s">
        <v>160</v>
      </c>
      <c r="F177" s="199" t="s">
        <v>223</v>
      </c>
      <c r="G177" s="186"/>
      <c r="H177" s="186"/>
      <c r="I177" s="189"/>
      <c r="J177" s="200">
        <f>BK177</f>
        <v>0</v>
      </c>
      <c r="K177" s="186"/>
      <c r="L177" s="191"/>
      <c r="M177" s="192"/>
      <c r="N177" s="193"/>
      <c r="O177" s="193"/>
      <c r="P177" s="194">
        <f>P178+SUM(P179:P182)</f>
        <v>0</v>
      </c>
      <c r="Q177" s="193"/>
      <c r="R177" s="194">
        <f>R178+SUM(R179:R182)</f>
        <v>1.3078400000000001</v>
      </c>
      <c r="S177" s="193"/>
      <c r="T177" s="195">
        <f>T178+SUM(T179:T182)</f>
        <v>0</v>
      </c>
      <c r="AR177" s="196" t="s">
        <v>84</v>
      </c>
      <c r="AT177" s="197" t="s">
        <v>76</v>
      </c>
      <c r="AU177" s="197" t="s">
        <v>84</v>
      </c>
      <c r="AY177" s="196" t="s">
        <v>137</v>
      </c>
      <c r="BK177" s="198">
        <f>BK178+SUM(BK179:BK182)</f>
        <v>0</v>
      </c>
    </row>
    <row r="178" spans="1:65" s="2" customFormat="1" ht="16.5" customHeight="1">
      <c r="A178" s="35"/>
      <c r="B178" s="36"/>
      <c r="C178" s="201" t="s">
        <v>224</v>
      </c>
      <c r="D178" s="201" t="s">
        <v>139</v>
      </c>
      <c r="E178" s="202" t="s">
        <v>225</v>
      </c>
      <c r="F178" s="203" t="s">
        <v>226</v>
      </c>
      <c r="G178" s="204" t="s">
        <v>177</v>
      </c>
      <c r="H178" s="205">
        <v>6.1</v>
      </c>
      <c r="I178" s="206"/>
      <c r="J178" s="207">
        <f>ROUND(I178*H178,2)</f>
        <v>0</v>
      </c>
      <c r="K178" s="208"/>
      <c r="L178" s="40"/>
      <c r="M178" s="209" t="s">
        <v>1</v>
      </c>
      <c r="N178" s="210" t="s">
        <v>43</v>
      </c>
      <c r="O178" s="72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3" t="s">
        <v>143</v>
      </c>
      <c r="AT178" s="213" t="s">
        <v>139</v>
      </c>
      <c r="AU178" s="213" t="s">
        <v>144</v>
      </c>
      <c r="AY178" s="18" t="s">
        <v>137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8" t="s">
        <v>144</v>
      </c>
      <c r="BK178" s="214">
        <f>ROUND(I178*H178,2)</f>
        <v>0</v>
      </c>
      <c r="BL178" s="18" t="s">
        <v>143</v>
      </c>
      <c r="BM178" s="213" t="s">
        <v>227</v>
      </c>
    </row>
    <row r="179" spans="2:51" s="13" customFormat="1" ht="11.25">
      <c r="B179" s="215"/>
      <c r="C179" s="216"/>
      <c r="D179" s="217" t="s">
        <v>146</v>
      </c>
      <c r="E179" s="218" t="s">
        <v>1</v>
      </c>
      <c r="F179" s="219" t="s">
        <v>228</v>
      </c>
      <c r="G179" s="216"/>
      <c r="H179" s="220">
        <v>6.1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146</v>
      </c>
      <c r="AU179" s="226" t="s">
        <v>144</v>
      </c>
      <c r="AV179" s="13" t="s">
        <v>144</v>
      </c>
      <c r="AW179" s="13" t="s">
        <v>33</v>
      </c>
      <c r="AX179" s="13" t="s">
        <v>84</v>
      </c>
      <c r="AY179" s="226" t="s">
        <v>137</v>
      </c>
    </row>
    <row r="180" spans="1:65" s="2" customFormat="1" ht="16.5" customHeight="1">
      <c r="A180" s="35"/>
      <c r="B180" s="36"/>
      <c r="C180" s="201" t="s">
        <v>229</v>
      </c>
      <c r="D180" s="201" t="s">
        <v>139</v>
      </c>
      <c r="E180" s="202" t="s">
        <v>230</v>
      </c>
      <c r="F180" s="203" t="s">
        <v>231</v>
      </c>
      <c r="G180" s="204" t="s">
        <v>177</v>
      </c>
      <c r="H180" s="205">
        <v>6.1</v>
      </c>
      <c r="I180" s="206"/>
      <c r="J180" s="207">
        <f>ROUND(I180*H180,2)</f>
        <v>0</v>
      </c>
      <c r="K180" s="208"/>
      <c r="L180" s="40"/>
      <c r="M180" s="209" t="s">
        <v>1</v>
      </c>
      <c r="N180" s="210" t="s">
        <v>43</v>
      </c>
      <c r="O180" s="72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143</v>
      </c>
      <c r="AT180" s="213" t="s">
        <v>139</v>
      </c>
      <c r="AU180" s="213" t="s">
        <v>144</v>
      </c>
      <c r="AY180" s="18" t="s">
        <v>137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8" t="s">
        <v>144</v>
      </c>
      <c r="BK180" s="214">
        <f>ROUND(I180*H180,2)</f>
        <v>0</v>
      </c>
      <c r="BL180" s="18" t="s">
        <v>143</v>
      </c>
      <c r="BM180" s="213" t="s">
        <v>232</v>
      </c>
    </row>
    <row r="181" spans="2:51" s="13" customFormat="1" ht="11.25">
      <c r="B181" s="215"/>
      <c r="C181" s="216"/>
      <c r="D181" s="217" t="s">
        <v>146</v>
      </c>
      <c r="E181" s="218" t="s">
        <v>1</v>
      </c>
      <c r="F181" s="219" t="s">
        <v>228</v>
      </c>
      <c r="G181" s="216"/>
      <c r="H181" s="220">
        <v>6.1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146</v>
      </c>
      <c r="AU181" s="226" t="s">
        <v>144</v>
      </c>
      <c r="AV181" s="13" t="s">
        <v>144</v>
      </c>
      <c r="AW181" s="13" t="s">
        <v>33</v>
      </c>
      <c r="AX181" s="13" t="s">
        <v>84</v>
      </c>
      <c r="AY181" s="226" t="s">
        <v>137</v>
      </c>
    </row>
    <row r="182" spans="2:63" s="12" customFormat="1" ht="20.85" customHeight="1">
      <c r="B182" s="185"/>
      <c r="C182" s="186"/>
      <c r="D182" s="187" t="s">
        <v>76</v>
      </c>
      <c r="E182" s="199" t="s">
        <v>233</v>
      </c>
      <c r="F182" s="199" t="s">
        <v>234</v>
      </c>
      <c r="G182" s="186"/>
      <c r="H182" s="186"/>
      <c r="I182" s="189"/>
      <c r="J182" s="200">
        <f>BK182</f>
        <v>0</v>
      </c>
      <c r="K182" s="186"/>
      <c r="L182" s="191"/>
      <c r="M182" s="192"/>
      <c r="N182" s="193"/>
      <c r="O182" s="193"/>
      <c r="P182" s="194">
        <f>SUM(P183:P186)</f>
        <v>0</v>
      </c>
      <c r="Q182" s="193"/>
      <c r="R182" s="194">
        <f>SUM(R183:R186)</f>
        <v>1.3078400000000001</v>
      </c>
      <c r="S182" s="193"/>
      <c r="T182" s="195">
        <f>SUM(T183:T186)</f>
        <v>0</v>
      </c>
      <c r="AR182" s="196" t="s">
        <v>84</v>
      </c>
      <c r="AT182" s="197" t="s">
        <v>76</v>
      </c>
      <c r="AU182" s="197" t="s">
        <v>144</v>
      </c>
      <c r="AY182" s="196" t="s">
        <v>137</v>
      </c>
      <c r="BK182" s="198">
        <f>SUM(BK183:BK186)</f>
        <v>0</v>
      </c>
    </row>
    <row r="183" spans="1:65" s="2" customFormat="1" ht="21.75" customHeight="1">
      <c r="A183" s="35"/>
      <c r="B183" s="36"/>
      <c r="C183" s="201" t="s">
        <v>235</v>
      </c>
      <c r="D183" s="201" t="s">
        <v>139</v>
      </c>
      <c r="E183" s="202" t="s">
        <v>236</v>
      </c>
      <c r="F183" s="203" t="s">
        <v>237</v>
      </c>
      <c r="G183" s="204" t="s">
        <v>177</v>
      </c>
      <c r="H183" s="205">
        <v>6.1</v>
      </c>
      <c r="I183" s="206"/>
      <c r="J183" s="207">
        <f>ROUND(I183*H183,2)</f>
        <v>0</v>
      </c>
      <c r="K183" s="208"/>
      <c r="L183" s="40"/>
      <c r="M183" s="209" t="s">
        <v>1</v>
      </c>
      <c r="N183" s="210" t="s">
        <v>43</v>
      </c>
      <c r="O183" s="72"/>
      <c r="P183" s="211">
        <f>O183*H183</f>
        <v>0</v>
      </c>
      <c r="Q183" s="211">
        <v>0.101</v>
      </c>
      <c r="R183" s="211">
        <f>Q183*H183</f>
        <v>0.6161</v>
      </c>
      <c r="S183" s="211">
        <v>0</v>
      </c>
      <c r="T183" s="21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3" t="s">
        <v>143</v>
      </c>
      <c r="AT183" s="213" t="s">
        <v>139</v>
      </c>
      <c r="AU183" s="213" t="s">
        <v>151</v>
      </c>
      <c r="AY183" s="18" t="s">
        <v>137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8" t="s">
        <v>144</v>
      </c>
      <c r="BK183" s="214">
        <f>ROUND(I183*H183,2)</f>
        <v>0</v>
      </c>
      <c r="BL183" s="18" t="s">
        <v>143</v>
      </c>
      <c r="BM183" s="213" t="s">
        <v>238</v>
      </c>
    </row>
    <row r="184" spans="2:51" s="13" customFormat="1" ht="11.25">
      <c r="B184" s="215"/>
      <c r="C184" s="216"/>
      <c r="D184" s="217" t="s">
        <v>146</v>
      </c>
      <c r="E184" s="218" t="s">
        <v>1</v>
      </c>
      <c r="F184" s="219" t="s">
        <v>228</v>
      </c>
      <c r="G184" s="216"/>
      <c r="H184" s="220">
        <v>6.1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146</v>
      </c>
      <c r="AU184" s="226" t="s">
        <v>151</v>
      </c>
      <c r="AV184" s="13" t="s">
        <v>144</v>
      </c>
      <c r="AW184" s="13" t="s">
        <v>33</v>
      </c>
      <c r="AX184" s="13" t="s">
        <v>84</v>
      </c>
      <c r="AY184" s="226" t="s">
        <v>137</v>
      </c>
    </row>
    <row r="185" spans="1:65" s="2" customFormat="1" ht="16.5" customHeight="1">
      <c r="A185" s="35"/>
      <c r="B185" s="36"/>
      <c r="C185" s="237" t="s">
        <v>239</v>
      </c>
      <c r="D185" s="237" t="s">
        <v>182</v>
      </c>
      <c r="E185" s="238" t="s">
        <v>240</v>
      </c>
      <c r="F185" s="239" t="s">
        <v>241</v>
      </c>
      <c r="G185" s="240" t="s">
        <v>177</v>
      </c>
      <c r="H185" s="241">
        <v>6.405</v>
      </c>
      <c r="I185" s="242"/>
      <c r="J185" s="243">
        <f>ROUND(I185*H185,2)</f>
        <v>0</v>
      </c>
      <c r="K185" s="244"/>
      <c r="L185" s="245"/>
      <c r="M185" s="246" t="s">
        <v>1</v>
      </c>
      <c r="N185" s="247" t="s">
        <v>43</v>
      </c>
      <c r="O185" s="72"/>
      <c r="P185" s="211">
        <f>O185*H185</f>
        <v>0</v>
      </c>
      <c r="Q185" s="211">
        <v>0.108</v>
      </c>
      <c r="R185" s="211">
        <f>Q185*H185</f>
        <v>0.69174</v>
      </c>
      <c r="S185" s="211">
        <v>0</v>
      </c>
      <c r="T185" s="21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174</v>
      </c>
      <c r="AT185" s="213" t="s">
        <v>182</v>
      </c>
      <c r="AU185" s="213" t="s">
        <v>151</v>
      </c>
      <c r="AY185" s="18" t="s">
        <v>137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8" t="s">
        <v>144</v>
      </c>
      <c r="BK185" s="214">
        <f>ROUND(I185*H185,2)</f>
        <v>0</v>
      </c>
      <c r="BL185" s="18" t="s">
        <v>143</v>
      </c>
      <c r="BM185" s="213" t="s">
        <v>242</v>
      </c>
    </row>
    <row r="186" spans="2:51" s="13" customFormat="1" ht="11.25">
      <c r="B186" s="215"/>
      <c r="C186" s="216"/>
      <c r="D186" s="217" t="s">
        <v>146</v>
      </c>
      <c r="E186" s="218" t="s">
        <v>1</v>
      </c>
      <c r="F186" s="219" t="s">
        <v>243</v>
      </c>
      <c r="G186" s="216"/>
      <c r="H186" s="220">
        <v>6.405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146</v>
      </c>
      <c r="AU186" s="226" t="s">
        <v>151</v>
      </c>
      <c r="AV186" s="13" t="s">
        <v>144</v>
      </c>
      <c r="AW186" s="13" t="s">
        <v>33</v>
      </c>
      <c r="AX186" s="13" t="s">
        <v>84</v>
      </c>
      <c r="AY186" s="226" t="s">
        <v>137</v>
      </c>
    </row>
    <row r="187" spans="2:63" s="12" customFormat="1" ht="22.9" customHeight="1">
      <c r="B187" s="185"/>
      <c r="C187" s="186"/>
      <c r="D187" s="187" t="s">
        <v>76</v>
      </c>
      <c r="E187" s="199" t="s">
        <v>164</v>
      </c>
      <c r="F187" s="199" t="s">
        <v>244</v>
      </c>
      <c r="G187" s="186"/>
      <c r="H187" s="186"/>
      <c r="I187" s="189"/>
      <c r="J187" s="200">
        <f>BK187</f>
        <v>0</v>
      </c>
      <c r="K187" s="186"/>
      <c r="L187" s="191"/>
      <c r="M187" s="192"/>
      <c r="N187" s="193"/>
      <c r="O187" s="193"/>
      <c r="P187" s="194">
        <f>SUM(P188:P537)</f>
        <v>0</v>
      </c>
      <c r="Q187" s="193"/>
      <c r="R187" s="194">
        <f>SUM(R188:R537)</f>
        <v>238.71200054999997</v>
      </c>
      <c r="S187" s="193"/>
      <c r="T187" s="195">
        <f>SUM(T188:T537)</f>
        <v>0</v>
      </c>
      <c r="AR187" s="196" t="s">
        <v>84</v>
      </c>
      <c r="AT187" s="197" t="s">
        <v>76</v>
      </c>
      <c r="AU187" s="197" t="s">
        <v>84</v>
      </c>
      <c r="AY187" s="196" t="s">
        <v>137</v>
      </c>
      <c r="BK187" s="198">
        <f>SUM(BK188:BK537)</f>
        <v>0</v>
      </c>
    </row>
    <row r="188" spans="1:65" s="2" customFormat="1" ht="21.75" customHeight="1">
      <c r="A188" s="35"/>
      <c r="B188" s="36"/>
      <c r="C188" s="201" t="s">
        <v>245</v>
      </c>
      <c r="D188" s="201" t="s">
        <v>139</v>
      </c>
      <c r="E188" s="202" t="s">
        <v>246</v>
      </c>
      <c r="F188" s="203" t="s">
        <v>247</v>
      </c>
      <c r="G188" s="204" t="s">
        <v>177</v>
      </c>
      <c r="H188" s="205">
        <v>150</v>
      </c>
      <c r="I188" s="206"/>
      <c r="J188" s="207">
        <f>ROUND(I188*H188,2)</f>
        <v>0</v>
      </c>
      <c r="K188" s="208"/>
      <c r="L188" s="40"/>
      <c r="M188" s="209" t="s">
        <v>1</v>
      </c>
      <c r="N188" s="210" t="s">
        <v>43</v>
      </c>
      <c r="O188" s="72"/>
      <c r="P188" s="211">
        <f>O188*H188</f>
        <v>0</v>
      </c>
      <c r="Q188" s="211">
        <v>0.00735</v>
      </c>
      <c r="R188" s="211">
        <f>Q188*H188</f>
        <v>1.1025</v>
      </c>
      <c r="S188" s="211">
        <v>0</v>
      </c>
      <c r="T188" s="21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143</v>
      </c>
      <c r="AT188" s="213" t="s">
        <v>139</v>
      </c>
      <c r="AU188" s="213" t="s">
        <v>144</v>
      </c>
      <c r="AY188" s="18" t="s">
        <v>137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8" t="s">
        <v>144</v>
      </c>
      <c r="BK188" s="214">
        <f>ROUND(I188*H188,2)</f>
        <v>0</v>
      </c>
      <c r="BL188" s="18" t="s">
        <v>143</v>
      </c>
      <c r="BM188" s="213" t="s">
        <v>248</v>
      </c>
    </row>
    <row r="189" spans="2:51" s="13" customFormat="1" ht="11.25">
      <c r="B189" s="215"/>
      <c r="C189" s="216"/>
      <c r="D189" s="217" t="s">
        <v>146</v>
      </c>
      <c r="E189" s="218" t="s">
        <v>1</v>
      </c>
      <c r="F189" s="219" t="s">
        <v>249</v>
      </c>
      <c r="G189" s="216"/>
      <c r="H189" s="220">
        <v>150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146</v>
      </c>
      <c r="AU189" s="226" t="s">
        <v>144</v>
      </c>
      <c r="AV189" s="13" t="s">
        <v>144</v>
      </c>
      <c r="AW189" s="13" t="s">
        <v>33</v>
      </c>
      <c r="AX189" s="13" t="s">
        <v>84</v>
      </c>
      <c r="AY189" s="226" t="s">
        <v>137</v>
      </c>
    </row>
    <row r="190" spans="1:65" s="2" customFormat="1" ht="21.75" customHeight="1">
      <c r="A190" s="35"/>
      <c r="B190" s="36"/>
      <c r="C190" s="201" t="s">
        <v>7</v>
      </c>
      <c r="D190" s="201" t="s">
        <v>139</v>
      </c>
      <c r="E190" s="202" t="s">
        <v>250</v>
      </c>
      <c r="F190" s="203" t="s">
        <v>251</v>
      </c>
      <c r="G190" s="204" t="s">
        <v>177</v>
      </c>
      <c r="H190" s="205">
        <v>688.64</v>
      </c>
      <c r="I190" s="206"/>
      <c r="J190" s="207">
        <f>ROUND(I190*H190,2)</f>
        <v>0</v>
      </c>
      <c r="K190" s="208"/>
      <c r="L190" s="40"/>
      <c r="M190" s="209" t="s">
        <v>1</v>
      </c>
      <c r="N190" s="210" t="s">
        <v>43</v>
      </c>
      <c r="O190" s="72"/>
      <c r="P190" s="211">
        <f>O190*H190</f>
        <v>0</v>
      </c>
      <c r="Q190" s="211">
        <v>0.01838</v>
      </c>
      <c r="R190" s="211">
        <f>Q190*H190</f>
        <v>12.6572032</v>
      </c>
      <c r="S190" s="211">
        <v>0</v>
      </c>
      <c r="T190" s="21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143</v>
      </c>
      <c r="AT190" s="213" t="s">
        <v>139</v>
      </c>
      <c r="AU190" s="213" t="s">
        <v>144</v>
      </c>
      <c r="AY190" s="18" t="s">
        <v>137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8" t="s">
        <v>144</v>
      </c>
      <c r="BK190" s="214">
        <f>ROUND(I190*H190,2)</f>
        <v>0</v>
      </c>
      <c r="BL190" s="18" t="s">
        <v>143</v>
      </c>
      <c r="BM190" s="213" t="s">
        <v>252</v>
      </c>
    </row>
    <row r="191" spans="2:51" s="14" customFormat="1" ht="11.25">
      <c r="B191" s="227"/>
      <c r="C191" s="228"/>
      <c r="D191" s="217" t="s">
        <v>146</v>
      </c>
      <c r="E191" s="229" t="s">
        <v>1</v>
      </c>
      <c r="F191" s="230" t="s">
        <v>253</v>
      </c>
      <c r="G191" s="228"/>
      <c r="H191" s="229" t="s">
        <v>1</v>
      </c>
      <c r="I191" s="231"/>
      <c r="J191" s="228"/>
      <c r="K191" s="228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146</v>
      </c>
      <c r="AU191" s="236" t="s">
        <v>144</v>
      </c>
      <c r="AV191" s="14" t="s">
        <v>84</v>
      </c>
      <c r="AW191" s="14" t="s">
        <v>33</v>
      </c>
      <c r="AX191" s="14" t="s">
        <v>77</v>
      </c>
      <c r="AY191" s="236" t="s">
        <v>137</v>
      </c>
    </row>
    <row r="192" spans="2:51" s="13" customFormat="1" ht="22.5">
      <c r="B192" s="215"/>
      <c r="C192" s="216"/>
      <c r="D192" s="217" t="s">
        <v>146</v>
      </c>
      <c r="E192" s="218" t="s">
        <v>1</v>
      </c>
      <c r="F192" s="219" t="s">
        <v>254</v>
      </c>
      <c r="G192" s="216"/>
      <c r="H192" s="220">
        <v>197.7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146</v>
      </c>
      <c r="AU192" s="226" t="s">
        <v>144</v>
      </c>
      <c r="AV192" s="13" t="s">
        <v>144</v>
      </c>
      <c r="AW192" s="13" t="s">
        <v>33</v>
      </c>
      <c r="AX192" s="13" t="s">
        <v>77</v>
      </c>
      <c r="AY192" s="226" t="s">
        <v>137</v>
      </c>
    </row>
    <row r="193" spans="2:51" s="13" customFormat="1" ht="11.25">
      <c r="B193" s="215"/>
      <c r="C193" s="216"/>
      <c r="D193" s="217" t="s">
        <v>146</v>
      </c>
      <c r="E193" s="218" t="s">
        <v>1</v>
      </c>
      <c r="F193" s="219" t="s">
        <v>255</v>
      </c>
      <c r="G193" s="216"/>
      <c r="H193" s="220">
        <v>245.4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146</v>
      </c>
      <c r="AU193" s="226" t="s">
        <v>144</v>
      </c>
      <c r="AV193" s="13" t="s">
        <v>144</v>
      </c>
      <c r="AW193" s="13" t="s">
        <v>33</v>
      </c>
      <c r="AX193" s="13" t="s">
        <v>77</v>
      </c>
      <c r="AY193" s="226" t="s">
        <v>137</v>
      </c>
    </row>
    <row r="194" spans="2:51" s="13" customFormat="1" ht="11.25">
      <c r="B194" s="215"/>
      <c r="C194" s="216"/>
      <c r="D194" s="217" t="s">
        <v>146</v>
      </c>
      <c r="E194" s="218" t="s">
        <v>1</v>
      </c>
      <c r="F194" s="219" t="s">
        <v>256</v>
      </c>
      <c r="G194" s="216"/>
      <c r="H194" s="220">
        <v>56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146</v>
      </c>
      <c r="AU194" s="226" t="s">
        <v>144</v>
      </c>
      <c r="AV194" s="13" t="s">
        <v>144</v>
      </c>
      <c r="AW194" s="13" t="s">
        <v>33</v>
      </c>
      <c r="AX194" s="13" t="s">
        <v>77</v>
      </c>
      <c r="AY194" s="226" t="s">
        <v>137</v>
      </c>
    </row>
    <row r="195" spans="2:51" s="13" customFormat="1" ht="11.25">
      <c r="B195" s="215"/>
      <c r="C195" s="216"/>
      <c r="D195" s="217" t="s">
        <v>146</v>
      </c>
      <c r="E195" s="218" t="s">
        <v>1</v>
      </c>
      <c r="F195" s="219" t="s">
        <v>257</v>
      </c>
      <c r="G195" s="216"/>
      <c r="H195" s="220">
        <v>39.54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146</v>
      </c>
      <c r="AU195" s="226" t="s">
        <v>144</v>
      </c>
      <c r="AV195" s="13" t="s">
        <v>144</v>
      </c>
      <c r="AW195" s="13" t="s">
        <v>33</v>
      </c>
      <c r="AX195" s="13" t="s">
        <v>77</v>
      </c>
      <c r="AY195" s="226" t="s">
        <v>137</v>
      </c>
    </row>
    <row r="196" spans="2:51" s="13" customFormat="1" ht="11.25">
      <c r="B196" s="215"/>
      <c r="C196" s="216"/>
      <c r="D196" s="217" t="s">
        <v>146</v>
      </c>
      <c r="E196" s="218" t="s">
        <v>1</v>
      </c>
      <c r="F196" s="219" t="s">
        <v>249</v>
      </c>
      <c r="G196" s="216"/>
      <c r="H196" s="220">
        <v>150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146</v>
      </c>
      <c r="AU196" s="226" t="s">
        <v>144</v>
      </c>
      <c r="AV196" s="13" t="s">
        <v>144</v>
      </c>
      <c r="AW196" s="13" t="s">
        <v>33</v>
      </c>
      <c r="AX196" s="13" t="s">
        <v>77</v>
      </c>
      <c r="AY196" s="226" t="s">
        <v>137</v>
      </c>
    </row>
    <row r="197" spans="2:51" s="15" customFormat="1" ht="11.25">
      <c r="B197" s="248"/>
      <c r="C197" s="249"/>
      <c r="D197" s="217" t="s">
        <v>146</v>
      </c>
      <c r="E197" s="250" t="s">
        <v>1</v>
      </c>
      <c r="F197" s="251" t="s">
        <v>217</v>
      </c>
      <c r="G197" s="249"/>
      <c r="H197" s="252">
        <v>688.64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146</v>
      </c>
      <c r="AU197" s="258" t="s">
        <v>144</v>
      </c>
      <c r="AV197" s="15" t="s">
        <v>143</v>
      </c>
      <c r="AW197" s="15" t="s">
        <v>33</v>
      </c>
      <c r="AX197" s="15" t="s">
        <v>84</v>
      </c>
      <c r="AY197" s="258" t="s">
        <v>137</v>
      </c>
    </row>
    <row r="198" spans="1:65" s="2" customFormat="1" ht="21.75" customHeight="1">
      <c r="A198" s="35"/>
      <c r="B198" s="36"/>
      <c r="C198" s="201" t="s">
        <v>258</v>
      </c>
      <c r="D198" s="201" t="s">
        <v>139</v>
      </c>
      <c r="E198" s="202" t="s">
        <v>259</v>
      </c>
      <c r="F198" s="203" t="s">
        <v>260</v>
      </c>
      <c r="G198" s="204" t="s">
        <v>177</v>
      </c>
      <c r="H198" s="205">
        <v>1544.957</v>
      </c>
      <c r="I198" s="206"/>
      <c r="J198" s="207">
        <f>ROUND(I198*H198,2)</f>
        <v>0</v>
      </c>
      <c r="K198" s="208"/>
      <c r="L198" s="40"/>
      <c r="M198" s="209" t="s">
        <v>1</v>
      </c>
      <c r="N198" s="210" t="s">
        <v>43</v>
      </c>
      <c r="O198" s="72"/>
      <c r="P198" s="211">
        <f>O198*H198</f>
        <v>0</v>
      </c>
      <c r="Q198" s="211">
        <v>0.00735</v>
      </c>
      <c r="R198" s="211">
        <f>Q198*H198</f>
        <v>11.35543395</v>
      </c>
      <c r="S198" s="211">
        <v>0</v>
      </c>
      <c r="T198" s="21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143</v>
      </c>
      <c r="AT198" s="213" t="s">
        <v>139</v>
      </c>
      <c r="AU198" s="213" t="s">
        <v>144</v>
      </c>
      <c r="AY198" s="18" t="s">
        <v>137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8" t="s">
        <v>144</v>
      </c>
      <c r="BK198" s="214">
        <f>ROUND(I198*H198,2)</f>
        <v>0</v>
      </c>
      <c r="BL198" s="18" t="s">
        <v>143</v>
      </c>
      <c r="BM198" s="213" t="s">
        <v>261</v>
      </c>
    </row>
    <row r="199" spans="2:51" s="14" customFormat="1" ht="11.25">
      <c r="B199" s="227"/>
      <c r="C199" s="228"/>
      <c r="D199" s="217" t="s">
        <v>146</v>
      </c>
      <c r="E199" s="229" t="s">
        <v>1</v>
      </c>
      <c r="F199" s="230" t="s">
        <v>262</v>
      </c>
      <c r="G199" s="228"/>
      <c r="H199" s="229" t="s">
        <v>1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146</v>
      </c>
      <c r="AU199" s="236" t="s">
        <v>144</v>
      </c>
      <c r="AV199" s="14" t="s">
        <v>84</v>
      </c>
      <c r="AW199" s="14" t="s">
        <v>33</v>
      </c>
      <c r="AX199" s="14" t="s">
        <v>77</v>
      </c>
      <c r="AY199" s="236" t="s">
        <v>137</v>
      </c>
    </row>
    <row r="200" spans="2:51" s="13" customFormat="1" ht="33.75">
      <c r="B200" s="215"/>
      <c r="C200" s="216"/>
      <c r="D200" s="217" t="s">
        <v>146</v>
      </c>
      <c r="E200" s="218" t="s">
        <v>1</v>
      </c>
      <c r="F200" s="219" t="s">
        <v>263</v>
      </c>
      <c r="G200" s="216"/>
      <c r="H200" s="220">
        <v>345.914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146</v>
      </c>
      <c r="AU200" s="226" t="s">
        <v>144</v>
      </c>
      <c r="AV200" s="13" t="s">
        <v>144</v>
      </c>
      <c r="AW200" s="13" t="s">
        <v>33</v>
      </c>
      <c r="AX200" s="13" t="s">
        <v>77</v>
      </c>
      <c r="AY200" s="226" t="s">
        <v>137</v>
      </c>
    </row>
    <row r="201" spans="2:51" s="13" customFormat="1" ht="45">
      <c r="B201" s="215"/>
      <c r="C201" s="216"/>
      <c r="D201" s="217" t="s">
        <v>146</v>
      </c>
      <c r="E201" s="218" t="s">
        <v>1</v>
      </c>
      <c r="F201" s="219" t="s">
        <v>264</v>
      </c>
      <c r="G201" s="216"/>
      <c r="H201" s="220">
        <v>343.718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146</v>
      </c>
      <c r="AU201" s="226" t="s">
        <v>144</v>
      </c>
      <c r="AV201" s="13" t="s">
        <v>144</v>
      </c>
      <c r="AW201" s="13" t="s">
        <v>33</v>
      </c>
      <c r="AX201" s="13" t="s">
        <v>77</v>
      </c>
      <c r="AY201" s="226" t="s">
        <v>137</v>
      </c>
    </row>
    <row r="202" spans="2:51" s="13" customFormat="1" ht="33.75">
      <c r="B202" s="215"/>
      <c r="C202" s="216"/>
      <c r="D202" s="217" t="s">
        <v>146</v>
      </c>
      <c r="E202" s="218" t="s">
        <v>1</v>
      </c>
      <c r="F202" s="219" t="s">
        <v>265</v>
      </c>
      <c r="G202" s="216"/>
      <c r="H202" s="220">
        <v>855.325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146</v>
      </c>
      <c r="AU202" s="226" t="s">
        <v>144</v>
      </c>
      <c r="AV202" s="13" t="s">
        <v>144</v>
      </c>
      <c r="AW202" s="13" t="s">
        <v>33</v>
      </c>
      <c r="AX202" s="13" t="s">
        <v>77</v>
      </c>
      <c r="AY202" s="226" t="s">
        <v>137</v>
      </c>
    </row>
    <row r="203" spans="2:51" s="15" customFormat="1" ht="11.25">
      <c r="B203" s="248"/>
      <c r="C203" s="249"/>
      <c r="D203" s="217" t="s">
        <v>146</v>
      </c>
      <c r="E203" s="250" t="s">
        <v>1</v>
      </c>
      <c r="F203" s="251" t="s">
        <v>217</v>
      </c>
      <c r="G203" s="249"/>
      <c r="H203" s="252">
        <v>1544.957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146</v>
      </c>
      <c r="AU203" s="258" t="s">
        <v>144</v>
      </c>
      <c r="AV203" s="15" t="s">
        <v>143</v>
      </c>
      <c r="AW203" s="15" t="s">
        <v>33</v>
      </c>
      <c r="AX203" s="15" t="s">
        <v>84</v>
      </c>
      <c r="AY203" s="258" t="s">
        <v>137</v>
      </c>
    </row>
    <row r="204" spans="1:65" s="2" customFormat="1" ht="21.75" customHeight="1">
      <c r="A204" s="35"/>
      <c r="B204" s="36"/>
      <c r="C204" s="201" t="s">
        <v>266</v>
      </c>
      <c r="D204" s="201" t="s">
        <v>139</v>
      </c>
      <c r="E204" s="202" t="s">
        <v>267</v>
      </c>
      <c r="F204" s="203" t="s">
        <v>268</v>
      </c>
      <c r="G204" s="204" t="s">
        <v>177</v>
      </c>
      <c r="H204" s="205">
        <v>1544.957</v>
      </c>
      <c r="I204" s="206"/>
      <c r="J204" s="207">
        <f>ROUND(I204*H204,2)</f>
        <v>0</v>
      </c>
      <c r="K204" s="208"/>
      <c r="L204" s="40"/>
      <c r="M204" s="209" t="s">
        <v>1</v>
      </c>
      <c r="N204" s="210" t="s">
        <v>43</v>
      </c>
      <c r="O204" s="72"/>
      <c r="P204" s="211">
        <f>O204*H204</f>
        <v>0</v>
      </c>
      <c r="Q204" s="211">
        <v>0.01838</v>
      </c>
      <c r="R204" s="211">
        <f>Q204*H204</f>
        <v>28.396309660000004</v>
      </c>
      <c r="S204" s="211">
        <v>0</v>
      </c>
      <c r="T204" s="21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3" t="s">
        <v>143</v>
      </c>
      <c r="AT204" s="213" t="s">
        <v>139</v>
      </c>
      <c r="AU204" s="213" t="s">
        <v>144</v>
      </c>
      <c r="AY204" s="18" t="s">
        <v>137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8" t="s">
        <v>144</v>
      </c>
      <c r="BK204" s="214">
        <f>ROUND(I204*H204,2)</f>
        <v>0</v>
      </c>
      <c r="BL204" s="18" t="s">
        <v>143</v>
      </c>
      <c r="BM204" s="213" t="s">
        <v>269</v>
      </c>
    </row>
    <row r="205" spans="2:51" s="14" customFormat="1" ht="11.25">
      <c r="B205" s="227"/>
      <c r="C205" s="228"/>
      <c r="D205" s="217" t="s">
        <v>146</v>
      </c>
      <c r="E205" s="229" t="s">
        <v>1</v>
      </c>
      <c r="F205" s="230" t="s">
        <v>262</v>
      </c>
      <c r="G205" s="228"/>
      <c r="H205" s="229" t="s">
        <v>1</v>
      </c>
      <c r="I205" s="231"/>
      <c r="J205" s="228"/>
      <c r="K205" s="228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146</v>
      </c>
      <c r="AU205" s="236" t="s">
        <v>144</v>
      </c>
      <c r="AV205" s="14" t="s">
        <v>84</v>
      </c>
      <c r="AW205" s="14" t="s">
        <v>33</v>
      </c>
      <c r="AX205" s="14" t="s">
        <v>77</v>
      </c>
      <c r="AY205" s="236" t="s">
        <v>137</v>
      </c>
    </row>
    <row r="206" spans="2:51" s="13" customFormat="1" ht="33.75">
      <c r="B206" s="215"/>
      <c r="C206" s="216"/>
      <c r="D206" s="217" t="s">
        <v>146</v>
      </c>
      <c r="E206" s="218" t="s">
        <v>1</v>
      </c>
      <c r="F206" s="219" t="s">
        <v>263</v>
      </c>
      <c r="G206" s="216"/>
      <c r="H206" s="220">
        <v>345.914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146</v>
      </c>
      <c r="AU206" s="226" t="s">
        <v>144</v>
      </c>
      <c r="AV206" s="13" t="s">
        <v>144</v>
      </c>
      <c r="AW206" s="13" t="s">
        <v>33</v>
      </c>
      <c r="AX206" s="13" t="s">
        <v>77</v>
      </c>
      <c r="AY206" s="226" t="s">
        <v>137</v>
      </c>
    </row>
    <row r="207" spans="2:51" s="13" customFormat="1" ht="45">
      <c r="B207" s="215"/>
      <c r="C207" s="216"/>
      <c r="D207" s="217" t="s">
        <v>146</v>
      </c>
      <c r="E207" s="218" t="s">
        <v>1</v>
      </c>
      <c r="F207" s="219" t="s">
        <v>264</v>
      </c>
      <c r="G207" s="216"/>
      <c r="H207" s="220">
        <v>343.718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146</v>
      </c>
      <c r="AU207" s="226" t="s">
        <v>144</v>
      </c>
      <c r="AV207" s="13" t="s">
        <v>144</v>
      </c>
      <c r="AW207" s="13" t="s">
        <v>33</v>
      </c>
      <c r="AX207" s="13" t="s">
        <v>77</v>
      </c>
      <c r="AY207" s="226" t="s">
        <v>137</v>
      </c>
    </row>
    <row r="208" spans="2:51" s="13" customFormat="1" ht="33.75">
      <c r="B208" s="215"/>
      <c r="C208" s="216"/>
      <c r="D208" s="217" t="s">
        <v>146</v>
      </c>
      <c r="E208" s="218" t="s">
        <v>1</v>
      </c>
      <c r="F208" s="219" t="s">
        <v>265</v>
      </c>
      <c r="G208" s="216"/>
      <c r="H208" s="220">
        <v>855.325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146</v>
      </c>
      <c r="AU208" s="226" t="s">
        <v>144</v>
      </c>
      <c r="AV208" s="13" t="s">
        <v>144</v>
      </c>
      <c r="AW208" s="13" t="s">
        <v>33</v>
      </c>
      <c r="AX208" s="13" t="s">
        <v>77</v>
      </c>
      <c r="AY208" s="226" t="s">
        <v>137</v>
      </c>
    </row>
    <row r="209" spans="2:51" s="15" customFormat="1" ht="11.25">
      <c r="B209" s="248"/>
      <c r="C209" s="249"/>
      <c r="D209" s="217" t="s">
        <v>146</v>
      </c>
      <c r="E209" s="250" t="s">
        <v>1</v>
      </c>
      <c r="F209" s="251" t="s">
        <v>217</v>
      </c>
      <c r="G209" s="249"/>
      <c r="H209" s="252">
        <v>1544.957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146</v>
      </c>
      <c r="AU209" s="258" t="s">
        <v>144</v>
      </c>
      <c r="AV209" s="15" t="s">
        <v>143</v>
      </c>
      <c r="AW209" s="15" t="s">
        <v>33</v>
      </c>
      <c r="AX209" s="15" t="s">
        <v>84</v>
      </c>
      <c r="AY209" s="258" t="s">
        <v>137</v>
      </c>
    </row>
    <row r="210" spans="1:65" s="2" customFormat="1" ht="21.75" customHeight="1">
      <c r="A210" s="35"/>
      <c r="B210" s="36"/>
      <c r="C210" s="201" t="s">
        <v>270</v>
      </c>
      <c r="D210" s="201" t="s">
        <v>139</v>
      </c>
      <c r="E210" s="202" t="s">
        <v>271</v>
      </c>
      <c r="F210" s="203" t="s">
        <v>272</v>
      </c>
      <c r="G210" s="204" t="s">
        <v>177</v>
      </c>
      <c r="H210" s="205">
        <v>3089.914</v>
      </c>
      <c r="I210" s="206"/>
      <c r="J210" s="207">
        <f>ROUND(I210*H210,2)</f>
        <v>0</v>
      </c>
      <c r="K210" s="208"/>
      <c r="L210" s="40"/>
      <c r="M210" s="209" t="s">
        <v>1</v>
      </c>
      <c r="N210" s="210" t="s">
        <v>43</v>
      </c>
      <c r="O210" s="72"/>
      <c r="P210" s="211">
        <f>O210*H210</f>
        <v>0</v>
      </c>
      <c r="Q210" s="211">
        <v>0.0079</v>
      </c>
      <c r="R210" s="211">
        <f>Q210*H210</f>
        <v>24.410320600000006</v>
      </c>
      <c r="S210" s="211">
        <v>0</v>
      </c>
      <c r="T210" s="21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3" t="s">
        <v>143</v>
      </c>
      <c r="AT210" s="213" t="s">
        <v>139</v>
      </c>
      <c r="AU210" s="213" t="s">
        <v>144</v>
      </c>
      <c r="AY210" s="18" t="s">
        <v>137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8" t="s">
        <v>144</v>
      </c>
      <c r="BK210" s="214">
        <f>ROUND(I210*H210,2)</f>
        <v>0</v>
      </c>
      <c r="BL210" s="18" t="s">
        <v>143</v>
      </c>
      <c r="BM210" s="213" t="s">
        <v>273</v>
      </c>
    </row>
    <row r="211" spans="2:51" s="13" customFormat="1" ht="11.25">
      <c r="B211" s="215"/>
      <c r="C211" s="216"/>
      <c r="D211" s="217" t="s">
        <v>146</v>
      </c>
      <c r="E211" s="218" t="s">
        <v>1</v>
      </c>
      <c r="F211" s="219" t="s">
        <v>274</v>
      </c>
      <c r="G211" s="216"/>
      <c r="H211" s="220">
        <v>3089.914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146</v>
      </c>
      <c r="AU211" s="226" t="s">
        <v>144</v>
      </c>
      <c r="AV211" s="13" t="s">
        <v>144</v>
      </c>
      <c r="AW211" s="13" t="s">
        <v>33</v>
      </c>
      <c r="AX211" s="13" t="s">
        <v>84</v>
      </c>
      <c r="AY211" s="226" t="s">
        <v>137</v>
      </c>
    </row>
    <row r="212" spans="1:65" s="2" customFormat="1" ht="21.75" customHeight="1">
      <c r="A212" s="35"/>
      <c r="B212" s="36"/>
      <c r="C212" s="201" t="s">
        <v>275</v>
      </c>
      <c r="D212" s="201" t="s">
        <v>139</v>
      </c>
      <c r="E212" s="202" t="s">
        <v>276</v>
      </c>
      <c r="F212" s="203" t="s">
        <v>277</v>
      </c>
      <c r="G212" s="204" t="s">
        <v>177</v>
      </c>
      <c r="H212" s="205">
        <v>129.35</v>
      </c>
      <c r="I212" s="206"/>
      <c r="J212" s="207">
        <f>ROUND(I212*H212,2)</f>
        <v>0</v>
      </c>
      <c r="K212" s="208"/>
      <c r="L212" s="40"/>
      <c r="M212" s="209" t="s">
        <v>1</v>
      </c>
      <c r="N212" s="210" t="s">
        <v>43</v>
      </c>
      <c r="O212" s="72"/>
      <c r="P212" s="211">
        <f>O212*H212</f>
        <v>0</v>
      </c>
      <c r="Q212" s="211">
        <v>0.01131</v>
      </c>
      <c r="R212" s="211">
        <f>Q212*H212</f>
        <v>1.4629485</v>
      </c>
      <c r="S212" s="211">
        <v>0</v>
      </c>
      <c r="T212" s="21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3" t="s">
        <v>143</v>
      </c>
      <c r="AT212" s="213" t="s">
        <v>139</v>
      </c>
      <c r="AU212" s="213" t="s">
        <v>144</v>
      </c>
      <c r="AY212" s="18" t="s">
        <v>137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8" t="s">
        <v>144</v>
      </c>
      <c r="BK212" s="214">
        <f>ROUND(I212*H212,2)</f>
        <v>0</v>
      </c>
      <c r="BL212" s="18" t="s">
        <v>143</v>
      </c>
      <c r="BM212" s="213" t="s">
        <v>278</v>
      </c>
    </row>
    <row r="213" spans="2:51" s="14" customFormat="1" ht="11.25">
      <c r="B213" s="227"/>
      <c r="C213" s="228"/>
      <c r="D213" s="217" t="s">
        <v>146</v>
      </c>
      <c r="E213" s="229" t="s">
        <v>1</v>
      </c>
      <c r="F213" s="230" t="s">
        <v>279</v>
      </c>
      <c r="G213" s="228"/>
      <c r="H213" s="229" t="s">
        <v>1</v>
      </c>
      <c r="I213" s="231"/>
      <c r="J213" s="228"/>
      <c r="K213" s="228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146</v>
      </c>
      <c r="AU213" s="236" t="s">
        <v>144</v>
      </c>
      <c r="AV213" s="14" t="s">
        <v>84</v>
      </c>
      <c r="AW213" s="14" t="s">
        <v>33</v>
      </c>
      <c r="AX213" s="14" t="s">
        <v>77</v>
      </c>
      <c r="AY213" s="236" t="s">
        <v>137</v>
      </c>
    </row>
    <row r="214" spans="2:51" s="13" customFormat="1" ht="11.25">
      <c r="B214" s="215"/>
      <c r="C214" s="216"/>
      <c r="D214" s="217" t="s">
        <v>146</v>
      </c>
      <c r="E214" s="218" t="s">
        <v>1</v>
      </c>
      <c r="F214" s="219" t="s">
        <v>280</v>
      </c>
      <c r="G214" s="216"/>
      <c r="H214" s="220">
        <v>26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146</v>
      </c>
      <c r="AU214" s="226" t="s">
        <v>144</v>
      </c>
      <c r="AV214" s="13" t="s">
        <v>144</v>
      </c>
      <c r="AW214" s="13" t="s">
        <v>33</v>
      </c>
      <c r="AX214" s="13" t="s">
        <v>77</v>
      </c>
      <c r="AY214" s="226" t="s">
        <v>137</v>
      </c>
    </row>
    <row r="215" spans="2:51" s="13" customFormat="1" ht="11.25">
      <c r="B215" s="215"/>
      <c r="C215" s="216"/>
      <c r="D215" s="217" t="s">
        <v>146</v>
      </c>
      <c r="E215" s="218" t="s">
        <v>1</v>
      </c>
      <c r="F215" s="219" t="s">
        <v>281</v>
      </c>
      <c r="G215" s="216"/>
      <c r="H215" s="220">
        <v>103.35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146</v>
      </c>
      <c r="AU215" s="226" t="s">
        <v>144</v>
      </c>
      <c r="AV215" s="13" t="s">
        <v>144</v>
      </c>
      <c r="AW215" s="13" t="s">
        <v>33</v>
      </c>
      <c r="AX215" s="13" t="s">
        <v>77</v>
      </c>
      <c r="AY215" s="226" t="s">
        <v>137</v>
      </c>
    </row>
    <row r="216" spans="2:51" s="15" customFormat="1" ht="11.25">
      <c r="B216" s="248"/>
      <c r="C216" s="249"/>
      <c r="D216" s="217" t="s">
        <v>146</v>
      </c>
      <c r="E216" s="250" t="s">
        <v>1</v>
      </c>
      <c r="F216" s="251" t="s">
        <v>217</v>
      </c>
      <c r="G216" s="249"/>
      <c r="H216" s="252">
        <v>129.35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146</v>
      </c>
      <c r="AU216" s="258" t="s">
        <v>144</v>
      </c>
      <c r="AV216" s="15" t="s">
        <v>143</v>
      </c>
      <c r="AW216" s="15" t="s">
        <v>33</v>
      </c>
      <c r="AX216" s="15" t="s">
        <v>84</v>
      </c>
      <c r="AY216" s="258" t="s">
        <v>137</v>
      </c>
    </row>
    <row r="217" spans="1:65" s="2" customFormat="1" ht="16.5" customHeight="1">
      <c r="A217" s="35"/>
      <c r="B217" s="36"/>
      <c r="C217" s="237" t="s">
        <v>282</v>
      </c>
      <c r="D217" s="237" t="s">
        <v>182</v>
      </c>
      <c r="E217" s="238" t="s">
        <v>283</v>
      </c>
      <c r="F217" s="239" t="s">
        <v>284</v>
      </c>
      <c r="G217" s="240" t="s">
        <v>177</v>
      </c>
      <c r="H217" s="241">
        <v>142.285</v>
      </c>
      <c r="I217" s="242"/>
      <c r="J217" s="243">
        <f>ROUND(I217*H217,2)</f>
        <v>0</v>
      </c>
      <c r="K217" s="244"/>
      <c r="L217" s="245"/>
      <c r="M217" s="246" t="s">
        <v>1</v>
      </c>
      <c r="N217" s="247" t="s">
        <v>43</v>
      </c>
      <c r="O217" s="72"/>
      <c r="P217" s="211">
        <f>O217*H217</f>
        <v>0</v>
      </c>
      <c r="Q217" s="211">
        <v>0.003</v>
      </c>
      <c r="R217" s="211">
        <f>Q217*H217</f>
        <v>0.426855</v>
      </c>
      <c r="S217" s="211">
        <v>0</v>
      </c>
      <c r="T217" s="21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3" t="s">
        <v>174</v>
      </c>
      <c r="AT217" s="213" t="s">
        <v>182</v>
      </c>
      <c r="AU217" s="213" t="s">
        <v>144</v>
      </c>
      <c r="AY217" s="18" t="s">
        <v>137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8" t="s">
        <v>144</v>
      </c>
      <c r="BK217" s="214">
        <f>ROUND(I217*H217,2)</f>
        <v>0</v>
      </c>
      <c r="BL217" s="18" t="s">
        <v>143</v>
      </c>
      <c r="BM217" s="213" t="s">
        <v>285</v>
      </c>
    </row>
    <row r="218" spans="2:51" s="13" customFormat="1" ht="11.25">
      <c r="B218" s="215"/>
      <c r="C218" s="216"/>
      <c r="D218" s="217" t="s">
        <v>146</v>
      </c>
      <c r="E218" s="218" t="s">
        <v>1</v>
      </c>
      <c r="F218" s="219" t="s">
        <v>286</v>
      </c>
      <c r="G218" s="216"/>
      <c r="H218" s="220">
        <v>142.285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146</v>
      </c>
      <c r="AU218" s="226" t="s">
        <v>144</v>
      </c>
      <c r="AV218" s="13" t="s">
        <v>144</v>
      </c>
      <c r="AW218" s="13" t="s">
        <v>33</v>
      </c>
      <c r="AX218" s="13" t="s">
        <v>84</v>
      </c>
      <c r="AY218" s="226" t="s">
        <v>137</v>
      </c>
    </row>
    <row r="219" spans="1:65" s="2" customFormat="1" ht="33" customHeight="1">
      <c r="A219" s="35"/>
      <c r="B219" s="36"/>
      <c r="C219" s="201" t="s">
        <v>287</v>
      </c>
      <c r="D219" s="201" t="s">
        <v>139</v>
      </c>
      <c r="E219" s="202" t="s">
        <v>288</v>
      </c>
      <c r="F219" s="203" t="s">
        <v>289</v>
      </c>
      <c r="G219" s="204" t="s">
        <v>177</v>
      </c>
      <c r="H219" s="205">
        <v>538.64</v>
      </c>
      <c r="I219" s="206"/>
      <c r="J219" s="207">
        <f>ROUND(I219*H219,2)</f>
        <v>0</v>
      </c>
      <c r="K219" s="208"/>
      <c r="L219" s="40"/>
      <c r="M219" s="209" t="s">
        <v>1</v>
      </c>
      <c r="N219" s="210" t="s">
        <v>43</v>
      </c>
      <c r="O219" s="72"/>
      <c r="P219" s="211">
        <f>O219*H219</f>
        <v>0</v>
      </c>
      <c r="Q219" s="211">
        <v>0.01137</v>
      </c>
      <c r="R219" s="211">
        <f>Q219*H219</f>
        <v>6.1243368</v>
      </c>
      <c r="S219" s="211">
        <v>0</v>
      </c>
      <c r="T219" s="21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3" t="s">
        <v>143</v>
      </c>
      <c r="AT219" s="213" t="s">
        <v>139</v>
      </c>
      <c r="AU219" s="213" t="s">
        <v>144</v>
      </c>
      <c r="AY219" s="18" t="s">
        <v>137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8" t="s">
        <v>144</v>
      </c>
      <c r="BK219" s="214">
        <f>ROUND(I219*H219,2)</f>
        <v>0</v>
      </c>
      <c r="BL219" s="18" t="s">
        <v>143</v>
      </c>
      <c r="BM219" s="213" t="s">
        <v>290</v>
      </c>
    </row>
    <row r="220" spans="2:51" s="14" customFormat="1" ht="11.25">
      <c r="B220" s="227"/>
      <c r="C220" s="228"/>
      <c r="D220" s="217" t="s">
        <v>146</v>
      </c>
      <c r="E220" s="229" t="s">
        <v>1</v>
      </c>
      <c r="F220" s="230" t="s">
        <v>253</v>
      </c>
      <c r="G220" s="228"/>
      <c r="H220" s="229" t="s">
        <v>1</v>
      </c>
      <c r="I220" s="231"/>
      <c r="J220" s="228"/>
      <c r="K220" s="228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146</v>
      </c>
      <c r="AU220" s="236" t="s">
        <v>144</v>
      </c>
      <c r="AV220" s="14" t="s">
        <v>84</v>
      </c>
      <c r="AW220" s="14" t="s">
        <v>33</v>
      </c>
      <c r="AX220" s="14" t="s">
        <v>77</v>
      </c>
      <c r="AY220" s="236" t="s">
        <v>137</v>
      </c>
    </row>
    <row r="221" spans="2:51" s="13" customFormat="1" ht="22.5">
      <c r="B221" s="215"/>
      <c r="C221" s="216"/>
      <c r="D221" s="217" t="s">
        <v>146</v>
      </c>
      <c r="E221" s="218" t="s">
        <v>1</v>
      </c>
      <c r="F221" s="219" t="s">
        <v>254</v>
      </c>
      <c r="G221" s="216"/>
      <c r="H221" s="220">
        <v>197.7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146</v>
      </c>
      <c r="AU221" s="226" t="s">
        <v>144</v>
      </c>
      <c r="AV221" s="13" t="s">
        <v>144</v>
      </c>
      <c r="AW221" s="13" t="s">
        <v>33</v>
      </c>
      <c r="AX221" s="13" t="s">
        <v>77</v>
      </c>
      <c r="AY221" s="226" t="s">
        <v>137</v>
      </c>
    </row>
    <row r="222" spans="2:51" s="13" customFormat="1" ht="11.25">
      <c r="B222" s="215"/>
      <c r="C222" s="216"/>
      <c r="D222" s="217" t="s">
        <v>146</v>
      </c>
      <c r="E222" s="218" t="s">
        <v>1</v>
      </c>
      <c r="F222" s="219" t="s">
        <v>255</v>
      </c>
      <c r="G222" s="216"/>
      <c r="H222" s="220">
        <v>245.4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146</v>
      </c>
      <c r="AU222" s="226" t="s">
        <v>144</v>
      </c>
      <c r="AV222" s="13" t="s">
        <v>144</v>
      </c>
      <c r="AW222" s="13" t="s">
        <v>33</v>
      </c>
      <c r="AX222" s="13" t="s">
        <v>77</v>
      </c>
      <c r="AY222" s="226" t="s">
        <v>137</v>
      </c>
    </row>
    <row r="223" spans="2:51" s="13" customFormat="1" ht="11.25">
      <c r="B223" s="215"/>
      <c r="C223" s="216"/>
      <c r="D223" s="217" t="s">
        <v>146</v>
      </c>
      <c r="E223" s="218" t="s">
        <v>1</v>
      </c>
      <c r="F223" s="219" t="s">
        <v>256</v>
      </c>
      <c r="G223" s="216"/>
      <c r="H223" s="220">
        <v>56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146</v>
      </c>
      <c r="AU223" s="226" t="s">
        <v>144</v>
      </c>
      <c r="AV223" s="13" t="s">
        <v>144</v>
      </c>
      <c r="AW223" s="13" t="s">
        <v>33</v>
      </c>
      <c r="AX223" s="13" t="s">
        <v>77</v>
      </c>
      <c r="AY223" s="226" t="s">
        <v>137</v>
      </c>
    </row>
    <row r="224" spans="2:51" s="13" customFormat="1" ht="11.25">
      <c r="B224" s="215"/>
      <c r="C224" s="216"/>
      <c r="D224" s="217" t="s">
        <v>146</v>
      </c>
      <c r="E224" s="218" t="s">
        <v>1</v>
      </c>
      <c r="F224" s="219" t="s">
        <v>257</v>
      </c>
      <c r="G224" s="216"/>
      <c r="H224" s="220">
        <v>39.54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146</v>
      </c>
      <c r="AU224" s="226" t="s">
        <v>144</v>
      </c>
      <c r="AV224" s="13" t="s">
        <v>144</v>
      </c>
      <c r="AW224" s="13" t="s">
        <v>33</v>
      </c>
      <c r="AX224" s="13" t="s">
        <v>77</v>
      </c>
      <c r="AY224" s="226" t="s">
        <v>137</v>
      </c>
    </row>
    <row r="225" spans="2:51" s="15" customFormat="1" ht="11.25">
      <c r="B225" s="248"/>
      <c r="C225" s="249"/>
      <c r="D225" s="217" t="s">
        <v>146</v>
      </c>
      <c r="E225" s="250" t="s">
        <v>1</v>
      </c>
      <c r="F225" s="251" t="s">
        <v>217</v>
      </c>
      <c r="G225" s="249"/>
      <c r="H225" s="252">
        <v>538.64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146</v>
      </c>
      <c r="AU225" s="258" t="s">
        <v>144</v>
      </c>
      <c r="AV225" s="15" t="s">
        <v>143</v>
      </c>
      <c r="AW225" s="15" t="s">
        <v>33</v>
      </c>
      <c r="AX225" s="15" t="s">
        <v>84</v>
      </c>
      <c r="AY225" s="258" t="s">
        <v>137</v>
      </c>
    </row>
    <row r="226" spans="1:65" s="2" customFormat="1" ht="16.5" customHeight="1">
      <c r="A226" s="35"/>
      <c r="B226" s="36"/>
      <c r="C226" s="237" t="s">
        <v>291</v>
      </c>
      <c r="D226" s="237" t="s">
        <v>182</v>
      </c>
      <c r="E226" s="238" t="s">
        <v>292</v>
      </c>
      <c r="F226" s="239" t="s">
        <v>293</v>
      </c>
      <c r="G226" s="240" t="s">
        <v>177</v>
      </c>
      <c r="H226" s="241">
        <v>592.504</v>
      </c>
      <c r="I226" s="242"/>
      <c r="J226" s="243">
        <f>ROUND(I226*H226,2)</f>
        <v>0</v>
      </c>
      <c r="K226" s="244"/>
      <c r="L226" s="245"/>
      <c r="M226" s="246" t="s">
        <v>1</v>
      </c>
      <c r="N226" s="247" t="s">
        <v>43</v>
      </c>
      <c r="O226" s="72"/>
      <c r="P226" s="211">
        <f>O226*H226</f>
        <v>0</v>
      </c>
      <c r="Q226" s="211">
        <v>0.01</v>
      </c>
      <c r="R226" s="211">
        <f>Q226*H226</f>
        <v>5.92504</v>
      </c>
      <c r="S226" s="211">
        <v>0</v>
      </c>
      <c r="T226" s="21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3" t="s">
        <v>174</v>
      </c>
      <c r="AT226" s="213" t="s">
        <v>182</v>
      </c>
      <c r="AU226" s="213" t="s">
        <v>144</v>
      </c>
      <c r="AY226" s="18" t="s">
        <v>137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8" t="s">
        <v>144</v>
      </c>
      <c r="BK226" s="214">
        <f>ROUND(I226*H226,2)</f>
        <v>0</v>
      </c>
      <c r="BL226" s="18" t="s">
        <v>143</v>
      </c>
      <c r="BM226" s="213" t="s">
        <v>294</v>
      </c>
    </row>
    <row r="227" spans="2:51" s="14" customFormat="1" ht="11.25">
      <c r="B227" s="227"/>
      <c r="C227" s="228"/>
      <c r="D227" s="217" t="s">
        <v>146</v>
      </c>
      <c r="E227" s="229" t="s">
        <v>1</v>
      </c>
      <c r="F227" s="230" t="s">
        <v>295</v>
      </c>
      <c r="G227" s="228"/>
      <c r="H227" s="229" t="s">
        <v>1</v>
      </c>
      <c r="I227" s="231"/>
      <c r="J227" s="228"/>
      <c r="K227" s="228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146</v>
      </c>
      <c r="AU227" s="236" t="s">
        <v>144</v>
      </c>
      <c r="AV227" s="14" t="s">
        <v>84</v>
      </c>
      <c r="AW227" s="14" t="s">
        <v>33</v>
      </c>
      <c r="AX227" s="14" t="s">
        <v>77</v>
      </c>
      <c r="AY227" s="236" t="s">
        <v>137</v>
      </c>
    </row>
    <row r="228" spans="2:51" s="13" customFormat="1" ht="11.25">
      <c r="B228" s="215"/>
      <c r="C228" s="216"/>
      <c r="D228" s="217" t="s">
        <v>146</v>
      </c>
      <c r="E228" s="218" t="s">
        <v>1</v>
      </c>
      <c r="F228" s="219" t="s">
        <v>296</v>
      </c>
      <c r="G228" s="216"/>
      <c r="H228" s="220">
        <v>592.504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146</v>
      </c>
      <c r="AU228" s="226" t="s">
        <v>144</v>
      </c>
      <c r="AV228" s="13" t="s">
        <v>144</v>
      </c>
      <c r="AW228" s="13" t="s">
        <v>33</v>
      </c>
      <c r="AX228" s="13" t="s">
        <v>84</v>
      </c>
      <c r="AY228" s="226" t="s">
        <v>137</v>
      </c>
    </row>
    <row r="229" spans="1:65" s="2" customFormat="1" ht="21.75" customHeight="1">
      <c r="A229" s="35"/>
      <c r="B229" s="36"/>
      <c r="C229" s="201" t="s">
        <v>297</v>
      </c>
      <c r="D229" s="201" t="s">
        <v>139</v>
      </c>
      <c r="E229" s="202" t="s">
        <v>298</v>
      </c>
      <c r="F229" s="203" t="s">
        <v>299</v>
      </c>
      <c r="G229" s="204" t="s">
        <v>177</v>
      </c>
      <c r="H229" s="205">
        <v>129.35</v>
      </c>
      <c r="I229" s="206"/>
      <c r="J229" s="207">
        <f>ROUND(I229*H229,2)</f>
        <v>0</v>
      </c>
      <c r="K229" s="208"/>
      <c r="L229" s="40"/>
      <c r="M229" s="209" t="s">
        <v>1</v>
      </c>
      <c r="N229" s="210" t="s">
        <v>43</v>
      </c>
      <c r="O229" s="72"/>
      <c r="P229" s="211">
        <f>O229*H229</f>
        <v>0</v>
      </c>
      <c r="Q229" s="211">
        <v>9E-05</v>
      </c>
      <c r="R229" s="211">
        <f>Q229*H229</f>
        <v>0.0116415</v>
      </c>
      <c r="S229" s="211">
        <v>0</v>
      </c>
      <c r="T229" s="21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3" t="s">
        <v>143</v>
      </c>
      <c r="AT229" s="213" t="s">
        <v>139</v>
      </c>
      <c r="AU229" s="213" t="s">
        <v>144</v>
      </c>
      <c r="AY229" s="18" t="s">
        <v>137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8" t="s">
        <v>144</v>
      </c>
      <c r="BK229" s="214">
        <f>ROUND(I229*H229,2)</f>
        <v>0</v>
      </c>
      <c r="BL229" s="18" t="s">
        <v>143</v>
      </c>
      <c r="BM229" s="213" t="s">
        <v>300</v>
      </c>
    </row>
    <row r="230" spans="1:65" s="2" customFormat="1" ht="21.75" customHeight="1">
      <c r="A230" s="35"/>
      <c r="B230" s="36"/>
      <c r="C230" s="201" t="s">
        <v>301</v>
      </c>
      <c r="D230" s="201" t="s">
        <v>139</v>
      </c>
      <c r="E230" s="202" t="s">
        <v>302</v>
      </c>
      <c r="F230" s="203" t="s">
        <v>303</v>
      </c>
      <c r="G230" s="204" t="s">
        <v>177</v>
      </c>
      <c r="H230" s="205">
        <v>2962.51</v>
      </c>
      <c r="I230" s="206"/>
      <c r="J230" s="207">
        <f>ROUND(I230*H230,2)</f>
        <v>0</v>
      </c>
      <c r="K230" s="208"/>
      <c r="L230" s="40"/>
      <c r="M230" s="209" t="s">
        <v>1</v>
      </c>
      <c r="N230" s="210" t="s">
        <v>43</v>
      </c>
      <c r="O230" s="72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3" t="s">
        <v>143</v>
      </c>
      <c r="AT230" s="213" t="s">
        <v>139</v>
      </c>
      <c r="AU230" s="213" t="s">
        <v>144</v>
      </c>
      <c r="AY230" s="18" t="s">
        <v>137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8" t="s">
        <v>144</v>
      </c>
      <c r="BK230" s="214">
        <f>ROUND(I230*H230,2)</f>
        <v>0</v>
      </c>
      <c r="BL230" s="18" t="s">
        <v>143</v>
      </c>
      <c r="BM230" s="213" t="s">
        <v>304</v>
      </c>
    </row>
    <row r="231" spans="2:51" s="14" customFormat="1" ht="11.25">
      <c r="B231" s="227"/>
      <c r="C231" s="228"/>
      <c r="D231" s="217" t="s">
        <v>146</v>
      </c>
      <c r="E231" s="229" t="s">
        <v>1</v>
      </c>
      <c r="F231" s="230" t="s">
        <v>279</v>
      </c>
      <c r="G231" s="228"/>
      <c r="H231" s="229" t="s">
        <v>1</v>
      </c>
      <c r="I231" s="231"/>
      <c r="J231" s="228"/>
      <c r="K231" s="228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146</v>
      </c>
      <c r="AU231" s="236" t="s">
        <v>144</v>
      </c>
      <c r="AV231" s="14" t="s">
        <v>84</v>
      </c>
      <c r="AW231" s="14" t="s">
        <v>33</v>
      </c>
      <c r="AX231" s="14" t="s">
        <v>77</v>
      </c>
      <c r="AY231" s="236" t="s">
        <v>137</v>
      </c>
    </row>
    <row r="232" spans="2:51" s="13" customFormat="1" ht="11.25">
      <c r="B232" s="215"/>
      <c r="C232" s="216"/>
      <c r="D232" s="217" t="s">
        <v>146</v>
      </c>
      <c r="E232" s="218" t="s">
        <v>1</v>
      </c>
      <c r="F232" s="219" t="s">
        <v>305</v>
      </c>
      <c r="G232" s="216"/>
      <c r="H232" s="220">
        <v>4.62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146</v>
      </c>
      <c r="AU232" s="226" t="s">
        <v>144</v>
      </c>
      <c r="AV232" s="13" t="s">
        <v>144</v>
      </c>
      <c r="AW232" s="13" t="s">
        <v>33</v>
      </c>
      <c r="AX232" s="13" t="s">
        <v>77</v>
      </c>
      <c r="AY232" s="226" t="s">
        <v>137</v>
      </c>
    </row>
    <row r="233" spans="2:51" s="13" customFormat="1" ht="11.25">
      <c r="B233" s="215"/>
      <c r="C233" s="216"/>
      <c r="D233" s="217" t="s">
        <v>146</v>
      </c>
      <c r="E233" s="218" t="s">
        <v>1</v>
      </c>
      <c r="F233" s="219" t="s">
        <v>306</v>
      </c>
      <c r="G233" s="216"/>
      <c r="H233" s="220">
        <v>73.9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146</v>
      </c>
      <c r="AU233" s="226" t="s">
        <v>144</v>
      </c>
      <c r="AV233" s="13" t="s">
        <v>144</v>
      </c>
      <c r="AW233" s="13" t="s">
        <v>33</v>
      </c>
      <c r="AX233" s="13" t="s">
        <v>77</v>
      </c>
      <c r="AY233" s="226" t="s">
        <v>137</v>
      </c>
    </row>
    <row r="234" spans="2:51" s="16" customFormat="1" ht="11.25">
      <c r="B234" s="259"/>
      <c r="C234" s="260"/>
      <c r="D234" s="217" t="s">
        <v>146</v>
      </c>
      <c r="E234" s="261" t="s">
        <v>1</v>
      </c>
      <c r="F234" s="262" t="s">
        <v>307</v>
      </c>
      <c r="G234" s="260"/>
      <c r="H234" s="263">
        <v>78.52000000000001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AT234" s="269" t="s">
        <v>146</v>
      </c>
      <c r="AU234" s="269" t="s">
        <v>144</v>
      </c>
      <c r="AV234" s="16" t="s">
        <v>151</v>
      </c>
      <c r="AW234" s="16" t="s">
        <v>33</v>
      </c>
      <c r="AX234" s="16" t="s">
        <v>77</v>
      </c>
      <c r="AY234" s="269" t="s">
        <v>137</v>
      </c>
    </row>
    <row r="235" spans="2:51" s="13" customFormat="1" ht="11.25">
      <c r="B235" s="215"/>
      <c r="C235" s="216"/>
      <c r="D235" s="217" t="s">
        <v>146</v>
      </c>
      <c r="E235" s="218" t="s">
        <v>1</v>
      </c>
      <c r="F235" s="219" t="s">
        <v>308</v>
      </c>
      <c r="G235" s="216"/>
      <c r="H235" s="220">
        <v>2840.16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146</v>
      </c>
      <c r="AU235" s="226" t="s">
        <v>144</v>
      </c>
      <c r="AV235" s="13" t="s">
        <v>144</v>
      </c>
      <c r="AW235" s="13" t="s">
        <v>33</v>
      </c>
      <c r="AX235" s="13" t="s">
        <v>77</v>
      </c>
      <c r="AY235" s="226" t="s">
        <v>137</v>
      </c>
    </row>
    <row r="236" spans="2:51" s="14" customFormat="1" ht="11.25">
      <c r="B236" s="227"/>
      <c r="C236" s="228"/>
      <c r="D236" s="217" t="s">
        <v>146</v>
      </c>
      <c r="E236" s="229" t="s">
        <v>1</v>
      </c>
      <c r="F236" s="230" t="s">
        <v>309</v>
      </c>
      <c r="G236" s="228"/>
      <c r="H236" s="229" t="s">
        <v>1</v>
      </c>
      <c r="I236" s="231"/>
      <c r="J236" s="228"/>
      <c r="K236" s="228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146</v>
      </c>
      <c r="AU236" s="236" t="s">
        <v>144</v>
      </c>
      <c r="AV236" s="14" t="s">
        <v>84</v>
      </c>
      <c r="AW236" s="14" t="s">
        <v>33</v>
      </c>
      <c r="AX236" s="14" t="s">
        <v>77</v>
      </c>
      <c r="AY236" s="236" t="s">
        <v>137</v>
      </c>
    </row>
    <row r="237" spans="2:51" s="13" customFormat="1" ht="33.75">
      <c r="B237" s="215"/>
      <c r="C237" s="216"/>
      <c r="D237" s="217" t="s">
        <v>146</v>
      </c>
      <c r="E237" s="218" t="s">
        <v>1</v>
      </c>
      <c r="F237" s="219" t="s">
        <v>310</v>
      </c>
      <c r="G237" s="216"/>
      <c r="H237" s="220">
        <v>-525.535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146</v>
      </c>
      <c r="AU237" s="226" t="s">
        <v>144</v>
      </c>
      <c r="AV237" s="13" t="s">
        <v>144</v>
      </c>
      <c r="AW237" s="13" t="s">
        <v>33</v>
      </c>
      <c r="AX237" s="13" t="s">
        <v>77</v>
      </c>
      <c r="AY237" s="226" t="s">
        <v>137</v>
      </c>
    </row>
    <row r="238" spans="2:51" s="16" customFormat="1" ht="11.25">
      <c r="B238" s="259"/>
      <c r="C238" s="260"/>
      <c r="D238" s="217" t="s">
        <v>146</v>
      </c>
      <c r="E238" s="261" t="s">
        <v>1</v>
      </c>
      <c r="F238" s="262" t="s">
        <v>307</v>
      </c>
      <c r="G238" s="260"/>
      <c r="H238" s="263">
        <v>2314.625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AT238" s="269" t="s">
        <v>146</v>
      </c>
      <c r="AU238" s="269" t="s">
        <v>144</v>
      </c>
      <c r="AV238" s="16" t="s">
        <v>151</v>
      </c>
      <c r="AW238" s="16" t="s">
        <v>33</v>
      </c>
      <c r="AX238" s="16" t="s">
        <v>77</v>
      </c>
      <c r="AY238" s="269" t="s">
        <v>137</v>
      </c>
    </row>
    <row r="239" spans="2:51" s="13" customFormat="1" ht="11.25">
      <c r="B239" s="215"/>
      <c r="C239" s="216"/>
      <c r="D239" s="217" t="s">
        <v>146</v>
      </c>
      <c r="E239" s="218" t="s">
        <v>1</v>
      </c>
      <c r="F239" s="219" t="s">
        <v>311</v>
      </c>
      <c r="G239" s="216"/>
      <c r="H239" s="220">
        <v>2.555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146</v>
      </c>
      <c r="AU239" s="226" t="s">
        <v>144</v>
      </c>
      <c r="AV239" s="13" t="s">
        <v>144</v>
      </c>
      <c r="AW239" s="13" t="s">
        <v>33</v>
      </c>
      <c r="AX239" s="13" t="s">
        <v>77</v>
      </c>
      <c r="AY239" s="226" t="s">
        <v>137</v>
      </c>
    </row>
    <row r="240" spans="2:51" s="13" customFormat="1" ht="11.25">
      <c r="B240" s="215"/>
      <c r="C240" s="216"/>
      <c r="D240" s="217" t="s">
        <v>146</v>
      </c>
      <c r="E240" s="218" t="s">
        <v>1</v>
      </c>
      <c r="F240" s="219" t="s">
        <v>312</v>
      </c>
      <c r="G240" s="216"/>
      <c r="H240" s="220">
        <v>2.555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146</v>
      </c>
      <c r="AU240" s="226" t="s">
        <v>144</v>
      </c>
      <c r="AV240" s="13" t="s">
        <v>144</v>
      </c>
      <c r="AW240" s="13" t="s">
        <v>33</v>
      </c>
      <c r="AX240" s="13" t="s">
        <v>77</v>
      </c>
      <c r="AY240" s="226" t="s">
        <v>137</v>
      </c>
    </row>
    <row r="241" spans="2:51" s="13" customFormat="1" ht="11.25">
      <c r="B241" s="215"/>
      <c r="C241" s="216"/>
      <c r="D241" s="217" t="s">
        <v>146</v>
      </c>
      <c r="E241" s="218" t="s">
        <v>1</v>
      </c>
      <c r="F241" s="219" t="s">
        <v>313</v>
      </c>
      <c r="G241" s="216"/>
      <c r="H241" s="220">
        <v>188.16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146</v>
      </c>
      <c r="AU241" s="226" t="s">
        <v>144</v>
      </c>
      <c r="AV241" s="13" t="s">
        <v>144</v>
      </c>
      <c r="AW241" s="13" t="s">
        <v>33</v>
      </c>
      <c r="AX241" s="13" t="s">
        <v>77</v>
      </c>
      <c r="AY241" s="226" t="s">
        <v>137</v>
      </c>
    </row>
    <row r="242" spans="2:51" s="13" customFormat="1" ht="11.25">
      <c r="B242" s="215"/>
      <c r="C242" s="216"/>
      <c r="D242" s="217" t="s">
        <v>146</v>
      </c>
      <c r="E242" s="218" t="s">
        <v>1</v>
      </c>
      <c r="F242" s="219" t="s">
        <v>314</v>
      </c>
      <c r="G242" s="216"/>
      <c r="H242" s="220">
        <v>1.96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146</v>
      </c>
      <c r="AU242" s="226" t="s">
        <v>144</v>
      </c>
      <c r="AV242" s="13" t="s">
        <v>144</v>
      </c>
      <c r="AW242" s="13" t="s">
        <v>33</v>
      </c>
      <c r="AX242" s="13" t="s">
        <v>77</v>
      </c>
      <c r="AY242" s="226" t="s">
        <v>137</v>
      </c>
    </row>
    <row r="243" spans="2:51" s="13" customFormat="1" ht="11.25">
      <c r="B243" s="215"/>
      <c r="C243" s="216"/>
      <c r="D243" s="217" t="s">
        <v>146</v>
      </c>
      <c r="E243" s="218" t="s">
        <v>1</v>
      </c>
      <c r="F243" s="219" t="s">
        <v>315</v>
      </c>
      <c r="G243" s="216"/>
      <c r="H243" s="220">
        <v>18.865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146</v>
      </c>
      <c r="AU243" s="226" t="s">
        <v>144</v>
      </c>
      <c r="AV243" s="13" t="s">
        <v>144</v>
      </c>
      <c r="AW243" s="13" t="s">
        <v>33</v>
      </c>
      <c r="AX243" s="13" t="s">
        <v>77</v>
      </c>
      <c r="AY243" s="226" t="s">
        <v>137</v>
      </c>
    </row>
    <row r="244" spans="2:51" s="13" customFormat="1" ht="11.25">
      <c r="B244" s="215"/>
      <c r="C244" s="216"/>
      <c r="D244" s="217" t="s">
        <v>146</v>
      </c>
      <c r="E244" s="218" t="s">
        <v>1</v>
      </c>
      <c r="F244" s="219" t="s">
        <v>316</v>
      </c>
      <c r="G244" s="216"/>
      <c r="H244" s="220">
        <v>1.103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146</v>
      </c>
      <c r="AU244" s="226" t="s">
        <v>144</v>
      </c>
      <c r="AV244" s="13" t="s">
        <v>144</v>
      </c>
      <c r="AW244" s="13" t="s">
        <v>33</v>
      </c>
      <c r="AX244" s="13" t="s">
        <v>77</v>
      </c>
      <c r="AY244" s="226" t="s">
        <v>137</v>
      </c>
    </row>
    <row r="245" spans="2:51" s="13" customFormat="1" ht="11.25">
      <c r="B245" s="215"/>
      <c r="C245" s="216"/>
      <c r="D245" s="217" t="s">
        <v>146</v>
      </c>
      <c r="E245" s="218" t="s">
        <v>1</v>
      </c>
      <c r="F245" s="219" t="s">
        <v>317</v>
      </c>
      <c r="G245" s="216"/>
      <c r="H245" s="220">
        <v>127.68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146</v>
      </c>
      <c r="AU245" s="226" t="s">
        <v>144</v>
      </c>
      <c r="AV245" s="13" t="s">
        <v>144</v>
      </c>
      <c r="AW245" s="13" t="s">
        <v>33</v>
      </c>
      <c r="AX245" s="13" t="s">
        <v>77</v>
      </c>
      <c r="AY245" s="226" t="s">
        <v>137</v>
      </c>
    </row>
    <row r="246" spans="2:51" s="13" customFormat="1" ht="11.25">
      <c r="B246" s="215"/>
      <c r="C246" s="216"/>
      <c r="D246" s="217" t="s">
        <v>146</v>
      </c>
      <c r="E246" s="218" t="s">
        <v>1</v>
      </c>
      <c r="F246" s="219" t="s">
        <v>318</v>
      </c>
      <c r="G246" s="216"/>
      <c r="H246" s="220">
        <v>3.57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146</v>
      </c>
      <c r="AU246" s="226" t="s">
        <v>144</v>
      </c>
      <c r="AV246" s="13" t="s">
        <v>144</v>
      </c>
      <c r="AW246" s="13" t="s">
        <v>33</v>
      </c>
      <c r="AX246" s="13" t="s">
        <v>77</v>
      </c>
      <c r="AY246" s="226" t="s">
        <v>137</v>
      </c>
    </row>
    <row r="247" spans="2:51" s="13" customFormat="1" ht="11.25">
      <c r="B247" s="215"/>
      <c r="C247" s="216"/>
      <c r="D247" s="217" t="s">
        <v>146</v>
      </c>
      <c r="E247" s="218" t="s">
        <v>1</v>
      </c>
      <c r="F247" s="219" t="s">
        <v>319</v>
      </c>
      <c r="G247" s="216"/>
      <c r="H247" s="220">
        <v>12.18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146</v>
      </c>
      <c r="AU247" s="226" t="s">
        <v>144</v>
      </c>
      <c r="AV247" s="13" t="s">
        <v>144</v>
      </c>
      <c r="AW247" s="13" t="s">
        <v>33</v>
      </c>
      <c r="AX247" s="13" t="s">
        <v>77</v>
      </c>
      <c r="AY247" s="226" t="s">
        <v>137</v>
      </c>
    </row>
    <row r="248" spans="2:51" s="13" customFormat="1" ht="11.25">
      <c r="B248" s="215"/>
      <c r="C248" s="216"/>
      <c r="D248" s="217" t="s">
        <v>146</v>
      </c>
      <c r="E248" s="218" t="s">
        <v>1</v>
      </c>
      <c r="F248" s="219" t="s">
        <v>320</v>
      </c>
      <c r="G248" s="216"/>
      <c r="H248" s="220">
        <v>6.93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146</v>
      </c>
      <c r="AU248" s="226" t="s">
        <v>144</v>
      </c>
      <c r="AV248" s="13" t="s">
        <v>144</v>
      </c>
      <c r="AW248" s="13" t="s">
        <v>33</v>
      </c>
      <c r="AX248" s="13" t="s">
        <v>77</v>
      </c>
      <c r="AY248" s="226" t="s">
        <v>137</v>
      </c>
    </row>
    <row r="249" spans="2:51" s="13" customFormat="1" ht="11.25">
      <c r="B249" s="215"/>
      <c r="C249" s="216"/>
      <c r="D249" s="217" t="s">
        <v>146</v>
      </c>
      <c r="E249" s="218" t="s">
        <v>1</v>
      </c>
      <c r="F249" s="219" t="s">
        <v>321</v>
      </c>
      <c r="G249" s="216"/>
      <c r="H249" s="220">
        <v>6.79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146</v>
      </c>
      <c r="AU249" s="226" t="s">
        <v>144</v>
      </c>
      <c r="AV249" s="13" t="s">
        <v>144</v>
      </c>
      <c r="AW249" s="13" t="s">
        <v>33</v>
      </c>
      <c r="AX249" s="13" t="s">
        <v>77</v>
      </c>
      <c r="AY249" s="226" t="s">
        <v>137</v>
      </c>
    </row>
    <row r="250" spans="2:51" s="13" customFormat="1" ht="11.25">
      <c r="B250" s="215"/>
      <c r="C250" s="216"/>
      <c r="D250" s="217" t="s">
        <v>146</v>
      </c>
      <c r="E250" s="218" t="s">
        <v>1</v>
      </c>
      <c r="F250" s="219" t="s">
        <v>322</v>
      </c>
      <c r="G250" s="216"/>
      <c r="H250" s="220">
        <v>4.095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146</v>
      </c>
      <c r="AU250" s="226" t="s">
        <v>144</v>
      </c>
      <c r="AV250" s="13" t="s">
        <v>144</v>
      </c>
      <c r="AW250" s="13" t="s">
        <v>33</v>
      </c>
      <c r="AX250" s="13" t="s">
        <v>77</v>
      </c>
      <c r="AY250" s="226" t="s">
        <v>137</v>
      </c>
    </row>
    <row r="251" spans="2:51" s="16" customFormat="1" ht="11.25">
      <c r="B251" s="259"/>
      <c r="C251" s="260"/>
      <c r="D251" s="217" t="s">
        <v>146</v>
      </c>
      <c r="E251" s="261" t="s">
        <v>1</v>
      </c>
      <c r="F251" s="262" t="s">
        <v>307</v>
      </c>
      <c r="G251" s="260"/>
      <c r="H251" s="263">
        <v>376.4430000000001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146</v>
      </c>
      <c r="AU251" s="269" t="s">
        <v>144</v>
      </c>
      <c r="AV251" s="16" t="s">
        <v>151</v>
      </c>
      <c r="AW251" s="16" t="s">
        <v>33</v>
      </c>
      <c r="AX251" s="16" t="s">
        <v>77</v>
      </c>
      <c r="AY251" s="269" t="s">
        <v>137</v>
      </c>
    </row>
    <row r="252" spans="2:51" s="13" customFormat="1" ht="11.25">
      <c r="B252" s="215"/>
      <c r="C252" s="216"/>
      <c r="D252" s="217" t="s">
        <v>146</v>
      </c>
      <c r="E252" s="218" t="s">
        <v>1</v>
      </c>
      <c r="F252" s="219" t="s">
        <v>323</v>
      </c>
      <c r="G252" s="216"/>
      <c r="H252" s="220">
        <v>42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146</v>
      </c>
      <c r="AU252" s="226" t="s">
        <v>144</v>
      </c>
      <c r="AV252" s="13" t="s">
        <v>144</v>
      </c>
      <c r="AW252" s="13" t="s">
        <v>33</v>
      </c>
      <c r="AX252" s="13" t="s">
        <v>77</v>
      </c>
      <c r="AY252" s="226" t="s">
        <v>137</v>
      </c>
    </row>
    <row r="253" spans="2:51" s="16" customFormat="1" ht="11.25">
      <c r="B253" s="259"/>
      <c r="C253" s="260"/>
      <c r="D253" s="217" t="s">
        <v>146</v>
      </c>
      <c r="E253" s="261" t="s">
        <v>1</v>
      </c>
      <c r="F253" s="262" t="s">
        <v>307</v>
      </c>
      <c r="G253" s="260"/>
      <c r="H253" s="263">
        <v>42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146</v>
      </c>
      <c r="AU253" s="269" t="s">
        <v>144</v>
      </c>
      <c r="AV253" s="16" t="s">
        <v>151</v>
      </c>
      <c r="AW253" s="16" t="s">
        <v>33</v>
      </c>
      <c r="AX253" s="16" t="s">
        <v>77</v>
      </c>
      <c r="AY253" s="269" t="s">
        <v>137</v>
      </c>
    </row>
    <row r="254" spans="2:51" s="13" customFormat="1" ht="22.5">
      <c r="B254" s="215"/>
      <c r="C254" s="216"/>
      <c r="D254" s="217" t="s">
        <v>146</v>
      </c>
      <c r="E254" s="218" t="s">
        <v>1</v>
      </c>
      <c r="F254" s="219" t="s">
        <v>324</v>
      </c>
      <c r="G254" s="216"/>
      <c r="H254" s="220">
        <v>47.572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146</v>
      </c>
      <c r="AU254" s="226" t="s">
        <v>144</v>
      </c>
      <c r="AV254" s="13" t="s">
        <v>144</v>
      </c>
      <c r="AW254" s="13" t="s">
        <v>33</v>
      </c>
      <c r="AX254" s="13" t="s">
        <v>77</v>
      </c>
      <c r="AY254" s="226" t="s">
        <v>137</v>
      </c>
    </row>
    <row r="255" spans="2:51" s="16" customFormat="1" ht="11.25">
      <c r="B255" s="259"/>
      <c r="C255" s="260"/>
      <c r="D255" s="217" t="s">
        <v>146</v>
      </c>
      <c r="E255" s="261" t="s">
        <v>1</v>
      </c>
      <c r="F255" s="262" t="s">
        <v>307</v>
      </c>
      <c r="G255" s="260"/>
      <c r="H255" s="263">
        <v>47.572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AT255" s="269" t="s">
        <v>146</v>
      </c>
      <c r="AU255" s="269" t="s">
        <v>144</v>
      </c>
      <c r="AV255" s="16" t="s">
        <v>151</v>
      </c>
      <c r="AW255" s="16" t="s">
        <v>33</v>
      </c>
      <c r="AX255" s="16" t="s">
        <v>77</v>
      </c>
      <c r="AY255" s="269" t="s">
        <v>137</v>
      </c>
    </row>
    <row r="256" spans="2:51" s="13" customFormat="1" ht="11.25">
      <c r="B256" s="215"/>
      <c r="C256" s="216"/>
      <c r="D256" s="217" t="s">
        <v>146</v>
      </c>
      <c r="E256" s="218" t="s">
        <v>1</v>
      </c>
      <c r="F256" s="219" t="s">
        <v>281</v>
      </c>
      <c r="G256" s="216"/>
      <c r="H256" s="220">
        <v>103.35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146</v>
      </c>
      <c r="AU256" s="226" t="s">
        <v>144</v>
      </c>
      <c r="AV256" s="13" t="s">
        <v>144</v>
      </c>
      <c r="AW256" s="13" t="s">
        <v>33</v>
      </c>
      <c r="AX256" s="13" t="s">
        <v>77</v>
      </c>
      <c r="AY256" s="226" t="s">
        <v>137</v>
      </c>
    </row>
    <row r="257" spans="2:51" s="16" customFormat="1" ht="11.25">
      <c r="B257" s="259"/>
      <c r="C257" s="260"/>
      <c r="D257" s="217" t="s">
        <v>146</v>
      </c>
      <c r="E257" s="261" t="s">
        <v>1</v>
      </c>
      <c r="F257" s="262" t="s">
        <v>307</v>
      </c>
      <c r="G257" s="260"/>
      <c r="H257" s="263">
        <v>103.35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AT257" s="269" t="s">
        <v>146</v>
      </c>
      <c r="AU257" s="269" t="s">
        <v>144</v>
      </c>
      <c r="AV257" s="16" t="s">
        <v>151</v>
      </c>
      <c r="AW257" s="16" t="s">
        <v>33</v>
      </c>
      <c r="AX257" s="16" t="s">
        <v>77</v>
      </c>
      <c r="AY257" s="269" t="s">
        <v>137</v>
      </c>
    </row>
    <row r="258" spans="2:51" s="15" customFormat="1" ht="11.25">
      <c r="B258" s="248"/>
      <c r="C258" s="249"/>
      <c r="D258" s="217" t="s">
        <v>146</v>
      </c>
      <c r="E258" s="250" t="s">
        <v>1</v>
      </c>
      <c r="F258" s="251" t="s">
        <v>217</v>
      </c>
      <c r="G258" s="249"/>
      <c r="H258" s="252">
        <v>2962.509999999999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146</v>
      </c>
      <c r="AU258" s="258" t="s">
        <v>144</v>
      </c>
      <c r="AV258" s="15" t="s">
        <v>143</v>
      </c>
      <c r="AW258" s="15" t="s">
        <v>33</v>
      </c>
      <c r="AX258" s="15" t="s">
        <v>84</v>
      </c>
      <c r="AY258" s="258" t="s">
        <v>137</v>
      </c>
    </row>
    <row r="259" spans="1:65" s="2" customFormat="1" ht="16.5" customHeight="1">
      <c r="A259" s="35"/>
      <c r="B259" s="36"/>
      <c r="C259" s="201" t="s">
        <v>325</v>
      </c>
      <c r="D259" s="201" t="s">
        <v>139</v>
      </c>
      <c r="E259" s="202" t="s">
        <v>326</v>
      </c>
      <c r="F259" s="203" t="s">
        <v>327</v>
      </c>
      <c r="G259" s="204" t="s">
        <v>177</v>
      </c>
      <c r="H259" s="205">
        <v>345.914</v>
      </c>
      <c r="I259" s="206"/>
      <c r="J259" s="207">
        <f>ROUND(I259*H259,2)</f>
        <v>0</v>
      </c>
      <c r="K259" s="208"/>
      <c r="L259" s="40"/>
      <c r="M259" s="209" t="s">
        <v>1</v>
      </c>
      <c r="N259" s="210" t="s">
        <v>43</v>
      </c>
      <c r="O259" s="72"/>
      <c r="P259" s="211">
        <f>O259*H259</f>
        <v>0</v>
      </c>
      <c r="Q259" s="211">
        <v>0.00489</v>
      </c>
      <c r="R259" s="211">
        <f>Q259*H259</f>
        <v>1.69151946</v>
      </c>
      <c r="S259" s="211">
        <v>0</v>
      </c>
      <c r="T259" s="21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3" t="s">
        <v>143</v>
      </c>
      <c r="AT259" s="213" t="s">
        <v>139</v>
      </c>
      <c r="AU259" s="213" t="s">
        <v>144</v>
      </c>
      <c r="AY259" s="18" t="s">
        <v>137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8" t="s">
        <v>144</v>
      </c>
      <c r="BK259" s="214">
        <f>ROUND(I259*H259,2)</f>
        <v>0</v>
      </c>
      <c r="BL259" s="18" t="s">
        <v>143</v>
      </c>
      <c r="BM259" s="213" t="s">
        <v>328</v>
      </c>
    </row>
    <row r="260" spans="2:51" s="14" customFormat="1" ht="11.25">
      <c r="B260" s="227"/>
      <c r="C260" s="228"/>
      <c r="D260" s="217" t="s">
        <v>146</v>
      </c>
      <c r="E260" s="229" t="s">
        <v>1</v>
      </c>
      <c r="F260" s="230" t="s">
        <v>262</v>
      </c>
      <c r="G260" s="228"/>
      <c r="H260" s="229" t="s">
        <v>1</v>
      </c>
      <c r="I260" s="231"/>
      <c r="J260" s="228"/>
      <c r="K260" s="228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146</v>
      </c>
      <c r="AU260" s="236" t="s">
        <v>144</v>
      </c>
      <c r="AV260" s="14" t="s">
        <v>84</v>
      </c>
      <c r="AW260" s="14" t="s">
        <v>33</v>
      </c>
      <c r="AX260" s="14" t="s">
        <v>77</v>
      </c>
      <c r="AY260" s="236" t="s">
        <v>137</v>
      </c>
    </row>
    <row r="261" spans="2:51" s="13" customFormat="1" ht="33.75">
      <c r="B261" s="215"/>
      <c r="C261" s="216"/>
      <c r="D261" s="217" t="s">
        <v>146</v>
      </c>
      <c r="E261" s="218" t="s">
        <v>1</v>
      </c>
      <c r="F261" s="219" t="s">
        <v>263</v>
      </c>
      <c r="G261" s="216"/>
      <c r="H261" s="220">
        <v>345.914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146</v>
      </c>
      <c r="AU261" s="226" t="s">
        <v>144</v>
      </c>
      <c r="AV261" s="13" t="s">
        <v>144</v>
      </c>
      <c r="AW261" s="13" t="s">
        <v>33</v>
      </c>
      <c r="AX261" s="13" t="s">
        <v>77</v>
      </c>
      <c r="AY261" s="226" t="s">
        <v>137</v>
      </c>
    </row>
    <row r="262" spans="2:51" s="15" customFormat="1" ht="11.25">
      <c r="B262" s="248"/>
      <c r="C262" s="249"/>
      <c r="D262" s="217" t="s">
        <v>146</v>
      </c>
      <c r="E262" s="250" t="s">
        <v>1</v>
      </c>
      <c r="F262" s="251" t="s">
        <v>217</v>
      </c>
      <c r="G262" s="249"/>
      <c r="H262" s="252">
        <v>345.914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146</v>
      </c>
      <c r="AU262" s="258" t="s">
        <v>144</v>
      </c>
      <c r="AV262" s="15" t="s">
        <v>143</v>
      </c>
      <c r="AW262" s="15" t="s">
        <v>33</v>
      </c>
      <c r="AX262" s="15" t="s">
        <v>84</v>
      </c>
      <c r="AY262" s="258" t="s">
        <v>137</v>
      </c>
    </row>
    <row r="263" spans="1:65" s="2" customFormat="1" ht="21.75" customHeight="1">
      <c r="A263" s="35"/>
      <c r="B263" s="36"/>
      <c r="C263" s="201" t="s">
        <v>329</v>
      </c>
      <c r="D263" s="201" t="s">
        <v>139</v>
      </c>
      <c r="E263" s="202" t="s">
        <v>330</v>
      </c>
      <c r="F263" s="203" t="s">
        <v>331</v>
      </c>
      <c r="G263" s="204" t="s">
        <v>220</v>
      </c>
      <c r="H263" s="205">
        <v>3028.02</v>
      </c>
      <c r="I263" s="206"/>
      <c r="J263" s="207">
        <f>ROUND(I263*H263,2)</f>
        <v>0</v>
      </c>
      <c r="K263" s="208"/>
      <c r="L263" s="40"/>
      <c r="M263" s="209" t="s">
        <v>1</v>
      </c>
      <c r="N263" s="210" t="s">
        <v>43</v>
      </c>
      <c r="O263" s="72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3" t="s">
        <v>143</v>
      </c>
      <c r="AT263" s="213" t="s">
        <v>139</v>
      </c>
      <c r="AU263" s="213" t="s">
        <v>144</v>
      </c>
      <c r="AY263" s="18" t="s">
        <v>137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8" t="s">
        <v>144</v>
      </c>
      <c r="BK263" s="214">
        <f>ROUND(I263*H263,2)</f>
        <v>0</v>
      </c>
      <c r="BL263" s="18" t="s">
        <v>143</v>
      </c>
      <c r="BM263" s="213" t="s">
        <v>332</v>
      </c>
    </row>
    <row r="264" spans="2:51" s="14" customFormat="1" ht="11.25">
      <c r="B264" s="227"/>
      <c r="C264" s="228"/>
      <c r="D264" s="217" t="s">
        <v>146</v>
      </c>
      <c r="E264" s="229" t="s">
        <v>1</v>
      </c>
      <c r="F264" s="230" t="s">
        <v>333</v>
      </c>
      <c r="G264" s="228"/>
      <c r="H264" s="229" t="s">
        <v>1</v>
      </c>
      <c r="I264" s="231"/>
      <c r="J264" s="228"/>
      <c r="K264" s="228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146</v>
      </c>
      <c r="AU264" s="236" t="s">
        <v>144</v>
      </c>
      <c r="AV264" s="14" t="s">
        <v>84</v>
      </c>
      <c r="AW264" s="14" t="s">
        <v>33</v>
      </c>
      <c r="AX264" s="14" t="s">
        <v>77</v>
      </c>
      <c r="AY264" s="236" t="s">
        <v>137</v>
      </c>
    </row>
    <row r="265" spans="2:51" s="14" customFormat="1" ht="11.25">
      <c r="B265" s="227"/>
      <c r="C265" s="228"/>
      <c r="D265" s="217" t="s">
        <v>146</v>
      </c>
      <c r="E265" s="229" t="s">
        <v>1</v>
      </c>
      <c r="F265" s="230" t="s">
        <v>334</v>
      </c>
      <c r="G265" s="228"/>
      <c r="H265" s="229" t="s">
        <v>1</v>
      </c>
      <c r="I265" s="231"/>
      <c r="J265" s="228"/>
      <c r="K265" s="228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146</v>
      </c>
      <c r="AU265" s="236" t="s">
        <v>144</v>
      </c>
      <c r="AV265" s="14" t="s">
        <v>84</v>
      </c>
      <c r="AW265" s="14" t="s">
        <v>33</v>
      </c>
      <c r="AX265" s="14" t="s">
        <v>77</v>
      </c>
      <c r="AY265" s="236" t="s">
        <v>137</v>
      </c>
    </row>
    <row r="266" spans="2:51" s="13" customFormat="1" ht="22.5">
      <c r="B266" s="215"/>
      <c r="C266" s="216"/>
      <c r="D266" s="217" t="s">
        <v>146</v>
      </c>
      <c r="E266" s="218" t="s">
        <v>1</v>
      </c>
      <c r="F266" s="219" t="s">
        <v>335</v>
      </c>
      <c r="G266" s="216"/>
      <c r="H266" s="220">
        <v>784.82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146</v>
      </c>
      <c r="AU266" s="226" t="s">
        <v>144</v>
      </c>
      <c r="AV266" s="13" t="s">
        <v>144</v>
      </c>
      <c r="AW266" s="13" t="s">
        <v>33</v>
      </c>
      <c r="AX266" s="13" t="s">
        <v>77</v>
      </c>
      <c r="AY266" s="226" t="s">
        <v>137</v>
      </c>
    </row>
    <row r="267" spans="2:51" s="16" customFormat="1" ht="11.25">
      <c r="B267" s="259"/>
      <c r="C267" s="260"/>
      <c r="D267" s="217" t="s">
        <v>146</v>
      </c>
      <c r="E267" s="261" t="s">
        <v>1</v>
      </c>
      <c r="F267" s="262" t="s">
        <v>307</v>
      </c>
      <c r="G267" s="260"/>
      <c r="H267" s="263">
        <v>784.82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AT267" s="269" t="s">
        <v>146</v>
      </c>
      <c r="AU267" s="269" t="s">
        <v>144</v>
      </c>
      <c r="AV267" s="16" t="s">
        <v>151</v>
      </c>
      <c r="AW267" s="16" t="s">
        <v>33</v>
      </c>
      <c r="AX267" s="16" t="s">
        <v>77</v>
      </c>
      <c r="AY267" s="269" t="s">
        <v>137</v>
      </c>
    </row>
    <row r="268" spans="2:51" s="14" customFormat="1" ht="11.25">
      <c r="B268" s="227"/>
      <c r="C268" s="228"/>
      <c r="D268" s="217" t="s">
        <v>146</v>
      </c>
      <c r="E268" s="229" t="s">
        <v>1</v>
      </c>
      <c r="F268" s="230" t="s">
        <v>336</v>
      </c>
      <c r="G268" s="228"/>
      <c r="H268" s="229" t="s">
        <v>1</v>
      </c>
      <c r="I268" s="231"/>
      <c r="J268" s="228"/>
      <c r="K268" s="228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146</v>
      </c>
      <c r="AU268" s="236" t="s">
        <v>144</v>
      </c>
      <c r="AV268" s="14" t="s">
        <v>84</v>
      </c>
      <c r="AW268" s="14" t="s">
        <v>33</v>
      </c>
      <c r="AX268" s="14" t="s">
        <v>77</v>
      </c>
      <c r="AY268" s="236" t="s">
        <v>137</v>
      </c>
    </row>
    <row r="269" spans="2:51" s="13" customFormat="1" ht="22.5">
      <c r="B269" s="215"/>
      <c r="C269" s="216"/>
      <c r="D269" s="217" t="s">
        <v>146</v>
      </c>
      <c r="E269" s="218" t="s">
        <v>1</v>
      </c>
      <c r="F269" s="219" t="s">
        <v>337</v>
      </c>
      <c r="G269" s="216"/>
      <c r="H269" s="220">
        <v>763.2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146</v>
      </c>
      <c r="AU269" s="226" t="s">
        <v>144</v>
      </c>
      <c r="AV269" s="13" t="s">
        <v>144</v>
      </c>
      <c r="AW269" s="13" t="s">
        <v>33</v>
      </c>
      <c r="AX269" s="13" t="s">
        <v>77</v>
      </c>
      <c r="AY269" s="226" t="s">
        <v>137</v>
      </c>
    </row>
    <row r="270" spans="2:51" s="14" customFormat="1" ht="11.25">
      <c r="B270" s="227"/>
      <c r="C270" s="228"/>
      <c r="D270" s="217" t="s">
        <v>146</v>
      </c>
      <c r="E270" s="229" t="s">
        <v>1</v>
      </c>
      <c r="F270" s="230" t="s">
        <v>338</v>
      </c>
      <c r="G270" s="228"/>
      <c r="H270" s="229" t="s">
        <v>1</v>
      </c>
      <c r="I270" s="231"/>
      <c r="J270" s="228"/>
      <c r="K270" s="228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146</v>
      </c>
      <c r="AU270" s="236" t="s">
        <v>144</v>
      </c>
      <c r="AV270" s="14" t="s">
        <v>84</v>
      </c>
      <c r="AW270" s="14" t="s">
        <v>33</v>
      </c>
      <c r="AX270" s="14" t="s">
        <v>77</v>
      </c>
      <c r="AY270" s="236" t="s">
        <v>137</v>
      </c>
    </row>
    <row r="271" spans="2:51" s="13" customFormat="1" ht="11.25">
      <c r="B271" s="215"/>
      <c r="C271" s="216"/>
      <c r="D271" s="217" t="s">
        <v>146</v>
      </c>
      <c r="E271" s="218" t="s">
        <v>1</v>
      </c>
      <c r="F271" s="219" t="s">
        <v>339</v>
      </c>
      <c r="G271" s="216"/>
      <c r="H271" s="220">
        <v>1480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146</v>
      </c>
      <c r="AU271" s="226" t="s">
        <v>144</v>
      </c>
      <c r="AV271" s="13" t="s">
        <v>144</v>
      </c>
      <c r="AW271" s="13" t="s">
        <v>33</v>
      </c>
      <c r="AX271" s="13" t="s">
        <v>77</v>
      </c>
      <c r="AY271" s="226" t="s">
        <v>137</v>
      </c>
    </row>
    <row r="272" spans="2:51" s="16" customFormat="1" ht="11.25">
      <c r="B272" s="259"/>
      <c r="C272" s="260"/>
      <c r="D272" s="217" t="s">
        <v>146</v>
      </c>
      <c r="E272" s="261" t="s">
        <v>1</v>
      </c>
      <c r="F272" s="262" t="s">
        <v>307</v>
      </c>
      <c r="G272" s="260"/>
      <c r="H272" s="263">
        <v>2243.2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AT272" s="269" t="s">
        <v>146</v>
      </c>
      <c r="AU272" s="269" t="s">
        <v>144</v>
      </c>
      <c r="AV272" s="16" t="s">
        <v>151</v>
      </c>
      <c r="AW272" s="16" t="s">
        <v>33</v>
      </c>
      <c r="AX272" s="16" t="s">
        <v>77</v>
      </c>
      <c r="AY272" s="269" t="s">
        <v>137</v>
      </c>
    </row>
    <row r="273" spans="2:51" s="15" customFormat="1" ht="11.25">
      <c r="B273" s="248"/>
      <c r="C273" s="249"/>
      <c r="D273" s="217" t="s">
        <v>146</v>
      </c>
      <c r="E273" s="250" t="s">
        <v>1</v>
      </c>
      <c r="F273" s="251" t="s">
        <v>217</v>
      </c>
      <c r="G273" s="249"/>
      <c r="H273" s="252">
        <v>3028.02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146</v>
      </c>
      <c r="AU273" s="258" t="s">
        <v>144</v>
      </c>
      <c r="AV273" s="15" t="s">
        <v>143</v>
      </c>
      <c r="AW273" s="15" t="s">
        <v>33</v>
      </c>
      <c r="AX273" s="15" t="s">
        <v>84</v>
      </c>
      <c r="AY273" s="258" t="s">
        <v>137</v>
      </c>
    </row>
    <row r="274" spans="1:65" s="2" customFormat="1" ht="16.5" customHeight="1">
      <c r="A274" s="35"/>
      <c r="B274" s="36"/>
      <c r="C274" s="237" t="s">
        <v>340</v>
      </c>
      <c r="D274" s="237" t="s">
        <v>182</v>
      </c>
      <c r="E274" s="238" t="s">
        <v>341</v>
      </c>
      <c r="F274" s="239" t="s">
        <v>342</v>
      </c>
      <c r="G274" s="240" t="s">
        <v>220</v>
      </c>
      <c r="H274" s="241">
        <v>2590.896</v>
      </c>
      <c r="I274" s="242"/>
      <c r="J274" s="243">
        <f>ROUND(I274*H274,2)</f>
        <v>0</v>
      </c>
      <c r="K274" s="244"/>
      <c r="L274" s="245"/>
      <c r="M274" s="246" t="s">
        <v>1</v>
      </c>
      <c r="N274" s="247" t="s">
        <v>43</v>
      </c>
      <c r="O274" s="72"/>
      <c r="P274" s="211">
        <f>O274*H274</f>
        <v>0</v>
      </c>
      <c r="Q274" s="211">
        <v>3E-05</v>
      </c>
      <c r="R274" s="211">
        <f>Q274*H274</f>
        <v>0.07772688000000001</v>
      </c>
      <c r="S274" s="211">
        <v>0</v>
      </c>
      <c r="T274" s="21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3" t="s">
        <v>174</v>
      </c>
      <c r="AT274" s="213" t="s">
        <v>182</v>
      </c>
      <c r="AU274" s="213" t="s">
        <v>144</v>
      </c>
      <c r="AY274" s="18" t="s">
        <v>137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8" t="s">
        <v>144</v>
      </c>
      <c r="BK274" s="214">
        <f>ROUND(I274*H274,2)</f>
        <v>0</v>
      </c>
      <c r="BL274" s="18" t="s">
        <v>143</v>
      </c>
      <c r="BM274" s="213" t="s">
        <v>343</v>
      </c>
    </row>
    <row r="275" spans="2:51" s="14" customFormat="1" ht="11.25">
      <c r="B275" s="227"/>
      <c r="C275" s="228"/>
      <c r="D275" s="217" t="s">
        <v>146</v>
      </c>
      <c r="E275" s="229" t="s">
        <v>1</v>
      </c>
      <c r="F275" s="230" t="s">
        <v>344</v>
      </c>
      <c r="G275" s="228"/>
      <c r="H275" s="229" t="s">
        <v>1</v>
      </c>
      <c r="I275" s="231"/>
      <c r="J275" s="228"/>
      <c r="K275" s="228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146</v>
      </c>
      <c r="AU275" s="236" t="s">
        <v>144</v>
      </c>
      <c r="AV275" s="14" t="s">
        <v>84</v>
      </c>
      <c r="AW275" s="14" t="s">
        <v>33</v>
      </c>
      <c r="AX275" s="14" t="s">
        <v>77</v>
      </c>
      <c r="AY275" s="236" t="s">
        <v>137</v>
      </c>
    </row>
    <row r="276" spans="2:51" s="13" customFormat="1" ht="11.25">
      <c r="B276" s="215"/>
      <c r="C276" s="216"/>
      <c r="D276" s="217" t="s">
        <v>146</v>
      </c>
      <c r="E276" s="218" t="s">
        <v>1</v>
      </c>
      <c r="F276" s="219" t="s">
        <v>345</v>
      </c>
      <c r="G276" s="216"/>
      <c r="H276" s="220">
        <v>2467.52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146</v>
      </c>
      <c r="AU276" s="226" t="s">
        <v>144</v>
      </c>
      <c r="AV276" s="13" t="s">
        <v>144</v>
      </c>
      <c r="AW276" s="13" t="s">
        <v>33</v>
      </c>
      <c r="AX276" s="13" t="s">
        <v>84</v>
      </c>
      <c r="AY276" s="226" t="s">
        <v>137</v>
      </c>
    </row>
    <row r="277" spans="2:51" s="13" customFormat="1" ht="11.25">
      <c r="B277" s="215"/>
      <c r="C277" s="216"/>
      <c r="D277" s="217" t="s">
        <v>146</v>
      </c>
      <c r="E277" s="216"/>
      <c r="F277" s="219" t="s">
        <v>346</v>
      </c>
      <c r="G277" s="216"/>
      <c r="H277" s="220">
        <v>2590.896</v>
      </c>
      <c r="I277" s="221"/>
      <c r="J277" s="216"/>
      <c r="K277" s="216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146</v>
      </c>
      <c r="AU277" s="226" t="s">
        <v>144</v>
      </c>
      <c r="AV277" s="13" t="s">
        <v>144</v>
      </c>
      <c r="AW277" s="13" t="s">
        <v>4</v>
      </c>
      <c r="AX277" s="13" t="s">
        <v>84</v>
      </c>
      <c r="AY277" s="226" t="s">
        <v>137</v>
      </c>
    </row>
    <row r="278" spans="1:65" s="2" customFormat="1" ht="16.5" customHeight="1">
      <c r="A278" s="35"/>
      <c r="B278" s="36"/>
      <c r="C278" s="237" t="s">
        <v>347</v>
      </c>
      <c r="D278" s="237" t="s">
        <v>182</v>
      </c>
      <c r="E278" s="238" t="s">
        <v>348</v>
      </c>
      <c r="F278" s="239" t="s">
        <v>349</v>
      </c>
      <c r="G278" s="240" t="s">
        <v>220</v>
      </c>
      <c r="H278" s="241">
        <v>906.467</v>
      </c>
      <c r="I278" s="242"/>
      <c r="J278" s="243">
        <f>ROUND(I278*H278,2)</f>
        <v>0</v>
      </c>
      <c r="K278" s="244"/>
      <c r="L278" s="245"/>
      <c r="M278" s="246" t="s">
        <v>1</v>
      </c>
      <c r="N278" s="247" t="s">
        <v>43</v>
      </c>
      <c r="O278" s="72"/>
      <c r="P278" s="211">
        <f>O278*H278</f>
        <v>0</v>
      </c>
      <c r="Q278" s="211">
        <v>0.0003</v>
      </c>
      <c r="R278" s="211">
        <f>Q278*H278</f>
        <v>0.27194009999999996</v>
      </c>
      <c r="S278" s="211">
        <v>0</v>
      </c>
      <c r="T278" s="21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3" t="s">
        <v>174</v>
      </c>
      <c r="AT278" s="213" t="s">
        <v>182</v>
      </c>
      <c r="AU278" s="213" t="s">
        <v>144</v>
      </c>
      <c r="AY278" s="18" t="s">
        <v>137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8" t="s">
        <v>144</v>
      </c>
      <c r="BK278" s="214">
        <f>ROUND(I278*H278,2)</f>
        <v>0</v>
      </c>
      <c r="BL278" s="18" t="s">
        <v>143</v>
      </c>
      <c r="BM278" s="213" t="s">
        <v>350</v>
      </c>
    </row>
    <row r="279" spans="2:51" s="14" customFormat="1" ht="11.25">
      <c r="B279" s="227"/>
      <c r="C279" s="228"/>
      <c r="D279" s="217" t="s">
        <v>146</v>
      </c>
      <c r="E279" s="229" t="s">
        <v>1</v>
      </c>
      <c r="F279" s="230" t="s">
        <v>295</v>
      </c>
      <c r="G279" s="228"/>
      <c r="H279" s="229" t="s">
        <v>1</v>
      </c>
      <c r="I279" s="231"/>
      <c r="J279" s="228"/>
      <c r="K279" s="228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146</v>
      </c>
      <c r="AU279" s="236" t="s">
        <v>144</v>
      </c>
      <c r="AV279" s="14" t="s">
        <v>84</v>
      </c>
      <c r="AW279" s="14" t="s">
        <v>33</v>
      </c>
      <c r="AX279" s="14" t="s">
        <v>77</v>
      </c>
      <c r="AY279" s="236" t="s">
        <v>137</v>
      </c>
    </row>
    <row r="280" spans="2:51" s="13" customFormat="1" ht="11.25">
      <c r="B280" s="215"/>
      <c r="C280" s="216"/>
      <c r="D280" s="217" t="s">
        <v>146</v>
      </c>
      <c r="E280" s="218" t="s">
        <v>1</v>
      </c>
      <c r="F280" s="219" t="s">
        <v>351</v>
      </c>
      <c r="G280" s="216"/>
      <c r="H280" s="220">
        <v>863.302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146</v>
      </c>
      <c r="AU280" s="226" t="s">
        <v>144</v>
      </c>
      <c r="AV280" s="13" t="s">
        <v>144</v>
      </c>
      <c r="AW280" s="13" t="s">
        <v>33</v>
      </c>
      <c r="AX280" s="13" t="s">
        <v>84</v>
      </c>
      <c r="AY280" s="226" t="s">
        <v>137</v>
      </c>
    </row>
    <row r="281" spans="2:51" s="13" customFormat="1" ht="11.25">
      <c r="B281" s="215"/>
      <c r="C281" s="216"/>
      <c r="D281" s="217" t="s">
        <v>146</v>
      </c>
      <c r="E281" s="216"/>
      <c r="F281" s="219" t="s">
        <v>352</v>
      </c>
      <c r="G281" s="216"/>
      <c r="H281" s="220">
        <v>906.467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146</v>
      </c>
      <c r="AU281" s="226" t="s">
        <v>144</v>
      </c>
      <c r="AV281" s="13" t="s">
        <v>144</v>
      </c>
      <c r="AW281" s="13" t="s">
        <v>4</v>
      </c>
      <c r="AX281" s="13" t="s">
        <v>84</v>
      </c>
      <c r="AY281" s="226" t="s">
        <v>137</v>
      </c>
    </row>
    <row r="282" spans="1:65" s="2" customFormat="1" ht="21.75" customHeight="1">
      <c r="A282" s="35"/>
      <c r="B282" s="36"/>
      <c r="C282" s="201" t="s">
        <v>353</v>
      </c>
      <c r="D282" s="201" t="s">
        <v>139</v>
      </c>
      <c r="E282" s="202" t="s">
        <v>354</v>
      </c>
      <c r="F282" s="203" t="s">
        <v>355</v>
      </c>
      <c r="G282" s="204" t="s">
        <v>220</v>
      </c>
      <c r="H282" s="205">
        <v>1282.95</v>
      </c>
      <c r="I282" s="206"/>
      <c r="J282" s="207">
        <f>ROUND(I282*H282,2)</f>
        <v>0</v>
      </c>
      <c r="K282" s="208"/>
      <c r="L282" s="40"/>
      <c r="M282" s="209" t="s">
        <v>1</v>
      </c>
      <c r="N282" s="210" t="s">
        <v>43</v>
      </c>
      <c r="O282" s="72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3" t="s">
        <v>143</v>
      </c>
      <c r="AT282" s="213" t="s">
        <v>139</v>
      </c>
      <c r="AU282" s="213" t="s">
        <v>144</v>
      </c>
      <c r="AY282" s="18" t="s">
        <v>137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8" t="s">
        <v>144</v>
      </c>
      <c r="BK282" s="214">
        <f>ROUND(I282*H282,2)</f>
        <v>0</v>
      </c>
      <c r="BL282" s="18" t="s">
        <v>143</v>
      </c>
      <c r="BM282" s="213" t="s">
        <v>356</v>
      </c>
    </row>
    <row r="283" spans="2:51" s="14" customFormat="1" ht="11.25">
      <c r="B283" s="227"/>
      <c r="C283" s="228"/>
      <c r="D283" s="217" t="s">
        <v>146</v>
      </c>
      <c r="E283" s="229" t="s">
        <v>1</v>
      </c>
      <c r="F283" s="230" t="s">
        <v>279</v>
      </c>
      <c r="G283" s="228"/>
      <c r="H283" s="229" t="s">
        <v>1</v>
      </c>
      <c r="I283" s="231"/>
      <c r="J283" s="228"/>
      <c r="K283" s="228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146</v>
      </c>
      <c r="AU283" s="236" t="s">
        <v>144</v>
      </c>
      <c r="AV283" s="14" t="s">
        <v>84</v>
      </c>
      <c r="AW283" s="14" t="s">
        <v>33</v>
      </c>
      <c r="AX283" s="14" t="s">
        <v>77</v>
      </c>
      <c r="AY283" s="236" t="s">
        <v>137</v>
      </c>
    </row>
    <row r="284" spans="2:51" s="13" customFormat="1" ht="11.25">
      <c r="B284" s="215"/>
      <c r="C284" s="216"/>
      <c r="D284" s="217" t="s">
        <v>146</v>
      </c>
      <c r="E284" s="218" t="s">
        <v>1</v>
      </c>
      <c r="F284" s="219" t="s">
        <v>357</v>
      </c>
      <c r="G284" s="216"/>
      <c r="H284" s="220">
        <v>537.6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146</v>
      </c>
      <c r="AU284" s="226" t="s">
        <v>144</v>
      </c>
      <c r="AV284" s="13" t="s">
        <v>144</v>
      </c>
      <c r="AW284" s="13" t="s">
        <v>33</v>
      </c>
      <c r="AX284" s="13" t="s">
        <v>77</v>
      </c>
      <c r="AY284" s="226" t="s">
        <v>137</v>
      </c>
    </row>
    <row r="285" spans="2:51" s="13" customFormat="1" ht="11.25">
      <c r="B285" s="215"/>
      <c r="C285" s="216"/>
      <c r="D285" s="217" t="s">
        <v>146</v>
      </c>
      <c r="E285" s="218" t="s">
        <v>1</v>
      </c>
      <c r="F285" s="219" t="s">
        <v>358</v>
      </c>
      <c r="G285" s="216"/>
      <c r="H285" s="220">
        <v>5.6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146</v>
      </c>
      <c r="AU285" s="226" t="s">
        <v>144</v>
      </c>
      <c r="AV285" s="13" t="s">
        <v>144</v>
      </c>
      <c r="AW285" s="13" t="s">
        <v>33</v>
      </c>
      <c r="AX285" s="13" t="s">
        <v>77</v>
      </c>
      <c r="AY285" s="226" t="s">
        <v>137</v>
      </c>
    </row>
    <row r="286" spans="2:51" s="13" customFormat="1" ht="11.25">
      <c r="B286" s="215"/>
      <c r="C286" s="216"/>
      <c r="D286" s="217" t="s">
        <v>146</v>
      </c>
      <c r="E286" s="218" t="s">
        <v>1</v>
      </c>
      <c r="F286" s="219" t="s">
        <v>359</v>
      </c>
      <c r="G286" s="216"/>
      <c r="H286" s="220">
        <v>53.9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146</v>
      </c>
      <c r="AU286" s="226" t="s">
        <v>144</v>
      </c>
      <c r="AV286" s="13" t="s">
        <v>144</v>
      </c>
      <c r="AW286" s="13" t="s">
        <v>33</v>
      </c>
      <c r="AX286" s="13" t="s">
        <v>77</v>
      </c>
      <c r="AY286" s="226" t="s">
        <v>137</v>
      </c>
    </row>
    <row r="287" spans="2:51" s="13" customFormat="1" ht="11.25">
      <c r="B287" s="215"/>
      <c r="C287" s="216"/>
      <c r="D287" s="217" t="s">
        <v>146</v>
      </c>
      <c r="E287" s="218" t="s">
        <v>1</v>
      </c>
      <c r="F287" s="219" t="s">
        <v>360</v>
      </c>
      <c r="G287" s="216"/>
      <c r="H287" s="220">
        <v>3.15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146</v>
      </c>
      <c r="AU287" s="226" t="s">
        <v>144</v>
      </c>
      <c r="AV287" s="13" t="s">
        <v>144</v>
      </c>
      <c r="AW287" s="13" t="s">
        <v>33</v>
      </c>
      <c r="AX287" s="13" t="s">
        <v>77</v>
      </c>
      <c r="AY287" s="226" t="s">
        <v>137</v>
      </c>
    </row>
    <row r="288" spans="2:51" s="13" customFormat="1" ht="11.25">
      <c r="B288" s="215"/>
      <c r="C288" s="216"/>
      <c r="D288" s="217" t="s">
        <v>146</v>
      </c>
      <c r="E288" s="218" t="s">
        <v>1</v>
      </c>
      <c r="F288" s="219" t="s">
        <v>361</v>
      </c>
      <c r="G288" s="216"/>
      <c r="H288" s="220">
        <v>364.8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146</v>
      </c>
      <c r="AU288" s="226" t="s">
        <v>144</v>
      </c>
      <c r="AV288" s="13" t="s">
        <v>144</v>
      </c>
      <c r="AW288" s="13" t="s">
        <v>33</v>
      </c>
      <c r="AX288" s="13" t="s">
        <v>77</v>
      </c>
      <c r="AY288" s="226" t="s">
        <v>137</v>
      </c>
    </row>
    <row r="289" spans="2:51" s="13" customFormat="1" ht="11.25">
      <c r="B289" s="215"/>
      <c r="C289" s="216"/>
      <c r="D289" s="217" t="s">
        <v>146</v>
      </c>
      <c r="E289" s="218" t="s">
        <v>1</v>
      </c>
      <c r="F289" s="219" t="s">
        <v>362</v>
      </c>
      <c r="G289" s="216"/>
      <c r="H289" s="220">
        <v>10.2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146</v>
      </c>
      <c r="AU289" s="226" t="s">
        <v>144</v>
      </c>
      <c r="AV289" s="13" t="s">
        <v>144</v>
      </c>
      <c r="AW289" s="13" t="s">
        <v>33</v>
      </c>
      <c r="AX289" s="13" t="s">
        <v>77</v>
      </c>
      <c r="AY289" s="226" t="s">
        <v>137</v>
      </c>
    </row>
    <row r="290" spans="2:51" s="13" customFormat="1" ht="11.25">
      <c r="B290" s="215"/>
      <c r="C290" s="216"/>
      <c r="D290" s="217" t="s">
        <v>146</v>
      </c>
      <c r="E290" s="218" t="s">
        <v>1</v>
      </c>
      <c r="F290" s="219" t="s">
        <v>363</v>
      </c>
      <c r="G290" s="216"/>
      <c r="H290" s="220">
        <v>34.8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146</v>
      </c>
      <c r="AU290" s="226" t="s">
        <v>144</v>
      </c>
      <c r="AV290" s="13" t="s">
        <v>144</v>
      </c>
      <c r="AW290" s="13" t="s">
        <v>33</v>
      </c>
      <c r="AX290" s="13" t="s">
        <v>77</v>
      </c>
      <c r="AY290" s="226" t="s">
        <v>137</v>
      </c>
    </row>
    <row r="291" spans="2:51" s="13" customFormat="1" ht="11.25">
      <c r="B291" s="215"/>
      <c r="C291" s="216"/>
      <c r="D291" s="217" t="s">
        <v>146</v>
      </c>
      <c r="E291" s="218" t="s">
        <v>1</v>
      </c>
      <c r="F291" s="219" t="s">
        <v>364</v>
      </c>
      <c r="G291" s="216"/>
      <c r="H291" s="220">
        <v>19.8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146</v>
      </c>
      <c r="AU291" s="226" t="s">
        <v>144</v>
      </c>
      <c r="AV291" s="13" t="s">
        <v>144</v>
      </c>
      <c r="AW291" s="13" t="s">
        <v>33</v>
      </c>
      <c r="AX291" s="13" t="s">
        <v>77</v>
      </c>
      <c r="AY291" s="226" t="s">
        <v>137</v>
      </c>
    </row>
    <row r="292" spans="2:51" s="13" customFormat="1" ht="11.25">
      <c r="B292" s="215"/>
      <c r="C292" s="216"/>
      <c r="D292" s="217" t="s">
        <v>146</v>
      </c>
      <c r="E292" s="218" t="s">
        <v>1</v>
      </c>
      <c r="F292" s="219" t="s">
        <v>365</v>
      </c>
      <c r="G292" s="216"/>
      <c r="H292" s="220">
        <v>19.4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146</v>
      </c>
      <c r="AU292" s="226" t="s">
        <v>144</v>
      </c>
      <c r="AV292" s="13" t="s">
        <v>144</v>
      </c>
      <c r="AW292" s="13" t="s">
        <v>33</v>
      </c>
      <c r="AX292" s="13" t="s">
        <v>77</v>
      </c>
      <c r="AY292" s="226" t="s">
        <v>137</v>
      </c>
    </row>
    <row r="293" spans="2:51" s="13" customFormat="1" ht="11.25">
      <c r="B293" s="215"/>
      <c r="C293" s="216"/>
      <c r="D293" s="217" t="s">
        <v>146</v>
      </c>
      <c r="E293" s="218" t="s">
        <v>1</v>
      </c>
      <c r="F293" s="219" t="s">
        <v>366</v>
      </c>
      <c r="G293" s="216"/>
      <c r="H293" s="220">
        <v>11.7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146</v>
      </c>
      <c r="AU293" s="226" t="s">
        <v>144</v>
      </c>
      <c r="AV293" s="13" t="s">
        <v>144</v>
      </c>
      <c r="AW293" s="13" t="s">
        <v>33</v>
      </c>
      <c r="AX293" s="13" t="s">
        <v>77</v>
      </c>
      <c r="AY293" s="226" t="s">
        <v>137</v>
      </c>
    </row>
    <row r="294" spans="2:51" s="13" customFormat="1" ht="11.25">
      <c r="B294" s="215"/>
      <c r="C294" s="216"/>
      <c r="D294" s="217" t="s">
        <v>146</v>
      </c>
      <c r="E294" s="218" t="s">
        <v>1</v>
      </c>
      <c r="F294" s="219" t="s">
        <v>367</v>
      </c>
      <c r="G294" s="216"/>
      <c r="H294" s="220">
        <v>140.4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146</v>
      </c>
      <c r="AU294" s="226" t="s">
        <v>144</v>
      </c>
      <c r="AV294" s="13" t="s">
        <v>144</v>
      </c>
      <c r="AW294" s="13" t="s">
        <v>33</v>
      </c>
      <c r="AX294" s="13" t="s">
        <v>77</v>
      </c>
      <c r="AY294" s="226" t="s">
        <v>137</v>
      </c>
    </row>
    <row r="295" spans="2:51" s="13" customFormat="1" ht="11.25">
      <c r="B295" s="215"/>
      <c r="C295" s="216"/>
      <c r="D295" s="217" t="s">
        <v>146</v>
      </c>
      <c r="E295" s="218" t="s">
        <v>1</v>
      </c>
      <c r="F295" s="219" t="s">
        <v>368</v>
      </c>
      <c r="G295" s="216"/>
      <c r="H295" s="220">
        <v>81.6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146</v>
      </c>
      <c r="AU295" s="226" t="s">
        <v>144</v>
      </c>
      <c r="AV295" s="13" t="s">
        <v>144</v>
      </c>
      <c r="AW295" s="13" t="s">
        <v>33</v>
      </c>
      <c r="AX295" s="13" t="s">
        <v>77</v>
      </c>
      <c r="AY295" s="226" t="s">
        <v>137</v>
      </c>
    </row>
    <row r="296" spans="2:51" s="15" customFormat="1" ht="11.25">
      <c r="B296" s="248"/>
      <c r="C296" s="249"/>
      <c r="D296" s="217" t="s">
        <v>146</v>
      </c>
      <c r="E296" s="250" t="s">
        <v>1</v>
      </c>
      <c r="F296" s="251" t="s">
        <v>217</v>
      </c>
      <c r="G296" s="249"/>
      <c r="H296" s="252">
        <v>1282.95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146</v>
      </c>
      <c r="AU296" s="258" t="s">
        <v>144</v>
      </c>
      <c r="AV296" s="15" t="s">
        <v>143</v>
      </c>
      <c r="AW296" s="15" t="s">
        <v>33</v>
      </c>
      <c r="AX296" s="15" t="s">
        <v>84</v>
      </c>
      <c r="AY296" s="258" t="s">
        <v>137</v>
      </c>
    </row>
    <row r="297" spans="1:65" s="2" customFormat="1" ht="16.5" customHeight="1">
      <c r="A297" s="35"/>
      <c r="B297" s="36"/>
      <c r="C297" s="237" t="s">
        <v>369</v>
      </c>
      <c r="D297" s="237" t="s">
        <v>182</v>
      </c>
      <c r="E297" s="238" t="s">
        <v>370</v>
      </c>
      <c r="F297" s="239" t="s">
        <v>371</v>
      </c>
      <c r="G297" s="240" t="s">
        <v>220</v>
      </c>
      <c r="H297" s="241">
        <v>1481.807</v>
      </c>
      <c r="I297" s="242"/>
      <c r="J297" s="243">
        <f>ROUND(I297*H297,2)</f>
        <v>0</v>
      </c>
      <c r="K297" s="244"/>
      <c r="L297" s="245"/>
      <c r="M297" s="246" t="s">
        <v>1</v>
      </c>
      <c r="N297" s="247" t="s">
        <v>43</v>
      </c>
      <c r="O297" s="72"/>
      <c r="P297" s="211">
        <f>O297*H297</f>
        <v>0</v>
      </c>
      <c r="Q297" s="211">
        <v>4E-05</v>
      </c>
      <c r="R297" s="211">
        <f>Q297*H297</f>
        <v>0.059272280000000004</v>
      </c>
      <c r="S297" s="211">
        <v>0</v>
      </c>
      <c r="T297" s="21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3" t="s">
        <v>174</v>
      </c>
      <c r="AT297" s="213" t="s">
        <v>182</v>
      </c>
      <c r="AU297" s="213" t="s">
        <v>144</v>
      </c>
      <c r="AY297" s="18" t="s">
        <v>137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8" t="s">
        <v>144</v>
      </c>
      <c r="BK297" s="214">
        <f>ROUND(I297*H297,2)</f>
        <v>0</v>
      </c>
      <c r="BL297" s="18" t="s">
        <v>143</v>
      </c>
      <c r="BM297" s="213" t="s">
        <v>372</v>
      </c>
    </row>
    <row r="298" spans="1:47" s="2" customFormat="1" ht="19.5">
      <c r="A298" s="35"/>
      <c r="B298" s="36"/>
      <c r="C298" s="37"/>
      <c r="D298" s="217" t="s">
        <v>373</v>
      </c>
      <c r="E298" s="37"/>
      <c r="F298" s="270" t="s">
        <v>374</v>
      </c>
      <c r="G298" s="37"/>
      <c r="H298" s="37"/>
      <c r="I298" s="112"/>
      <c r="J298" s="37"/>
      <c r="K298" s="37"/>
      <c r="L298" s="40"/>
      <c r="M298" s="271"/>
      <c r="N298" s="272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373</v>
      </c>
      <c r="AU298" s="18" t="s">
        <v>144</v>
      </c>
    </row>
    <row r="299" spans="2:51" s="14" customFormat="1" ht="11.25">
      <c r="B299" s="227"/>
      <c r="C299" s="228"/>
      <c r="D299" s="217" t="s">
        <v>146</v>
      </c>
      <c r="E299" s="229" t="s">
        <v>1</v>
      </c>
      <c r="F299" s="230" t="s">
        <v>344</v>
      </c>
      <c r="G299" s="228"/>
      <c r="H299" s="229" t="s">
        <v>1</v>
      </c>
      <c r="I299" s="231"/>
      <c r="J299" s="228"/>
      <c r="K299" s="228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146</v>
      </c>
      <c r="AU299" s="236" t="s">
        <v>144</v>
      </c>
      <c r="AV299" s="14" t="s">
        <v>84</v>
      </c>
      <c r="AW299" s="14" t="s">
        <v>33</v>
      </c>
      <c r="AX299" s="14" t="s">
        <v>77</v>
      </c>
      <c r="AY299" s="236" t="s">
        <v>137</v>
      </c>
    </row>
    <row r="300" spans="2:51" s="13" customFormat="1" ht="11.25">
      <c r="B300" s="215"/>
      <c r="C300" s="216"/>
      <c r="D300" s="217" t="s">
        <v>146</v>
      </c>
      <c r="E300" s="218" t="s">
        <v>1</v>
      </c>
      <c r="F300" s="219" t="s">
        <v>375</v>
      </c>
      <c r="G300" s="216"/>
      <c r="H300" s="220">
        <v>1411.245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146</v>
      </c>
      <c r="AU300" s="226" t="s">
        <v>144</v>
      </c>
      <c r="AV300" s="13" t="s">
        <v>144</v>
      </c>
      <c r="AW300" s="13" t="s">
        <v>33</v>
      </c>
      <c r="AX300" s="13" t="s">
        <v>77</v>
      </c>
      <c r="AY300" s="226" t="s">
        <v>137</v>
      </c>
    </row>
    <row r="301" spans="2:51" s="15" customFormat="1" ht="11.25">
      <c r="B301" s="248"/>
      <c r="C301" s="249"/>
      <c r="D301" s="217" t="s">
        <v>146</v>
      </c>
      <c r="E301" s="250" t="s">
        <v>1</v>
      </c>
      <c r="F301" s="251" t="s">
        <v>217</v>
      </c>
      <c r="G301" s="249"/>
      <c r="H301" s="252">
        <v>1411.245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146</v>
      </c>
      <c r="AU301" s="258" t="s">
        <v>144</v>
      </c>
      <c r="AV301" s="15" t="s">
        <v>143</v>
      </c>
      <c r="AW301" s="15" t="s">
        <v>33</v>
      </c>
      <c r="AX301" s="15" t="s">
        <v>84</v>
      </c>
      <c r="AY301" s="258" t="s">
        <v>137</v>
      </c>
    </row>
    <row r="302" spans="2:51" s="13" customFormat="1" ht="11.25">
      <c r="B302" s="215"/>
      <c r="C302" s="216"/>
      <c r="D302" s="217" t="s">
        <v>146</v>
      </c>
      <c r="E302" s="216"/>
      <c r="F302" s="219" t="s">
        <v>376</v>
      </c>
      <c r="G302" s="216"/>
      <c r="H302" s="220">
        <v>1481.807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146</v>
      </c>
      <c r="AU302" s="226" t="s">
        <v>144</v>
      </c>
      <c r="AV302" s="13" t="s">
        <v>144</v>
      </c>
      <c r="AW302" s="13" t="s">
        <v>4</v>
      </c>
      <c r="AX302" s="13" t="s">
        <v>84</v>
      </c>
      <c r="AY302" s="226" t="s">
        <v>137</v>
      </c>
    </row>
    <row r="303" spans="1:65" s="2" customFormat="1" ht="33" customHeight="1">
      <c r="A303" s="35"/>
      <c r="B303" s="36"/>
      <c r="C303" s="201" t="s">
        <v>377</v>
      </c>
      <c r="D303" s="201" t="s">
        <v>139</v>
      </c>
      <c r="E303" s="202" t="s">
        <v>378</v>
      </c>
      <c r="F303" s="203" t="s">
        <v>379</v>
      </c>
      <c r="G303" s="204" t="s">
        <v>177</v>
      </c>
      <c r="H303" s="205">
        <v>2314.625</v>
      </c>
      <c r="I303" s="206"/>
      <c r="J303" s="207">
        <f>ROUND(I303*H303,2)</f>
        <v>0</v>
      </c>
      <c r="K303" s="208"/>
      <c r="L303" s="40"/>
      <c r="M303" s="209" t="s">
        <v>1</v>
      </c>
      <c r="N303" s="210" t="s">
        <v>43</v>
      </c>
      <c r="O303" s="72"/>
      <c r="P303" s="211">
        <f>O303*H303</f>
        <v>0</v>
      </c>
      <c r="Q303" s="211">
        <v>0.00944</v>
      </c>
      <c r="R303" s="211">
        <f>Q303*H303</f>
        <v>21.850060000000003</v>
      </c>
      <c r="S303" s="211">
        <v>0</v>
      </c>
      <c r="T303" s="21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3" t="s">
        <v>143</v>
      </c>
      <c r="AT303" s="213" t="s">
        <v>139</v>
      </c>
      <c r="AU303" s="213" t="s">
        <v>144</v>
      </c>
      <c r="AY303" s="18" t="s">
        <v>137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8" t="s">
        <v>144</v>
      </c>
      <c r="BK303" s="214">
        <f>ROUND(I303*H303,2)</f>
        <v>0</v>
      </c>
      <c r="BL303" s="18" t="s">
        <v>143</v>
      </c>
      <c r="BM303" s="213" t="s">
        <v>380</v>
      </c>
    </row>
    <row r="304" spans="2:51" s="14" customFormat="1" ht="11.25">
      <c r="B304" s="227"/>
      <c r="C304" s="228"/>
      <c r="D304" s="217" t="s">
        <v>146</v>
      </c>
      <c r="E304" s="229" t="s">
        <v>1</v>
      </c>
      <c r="F304" s="230" t="s">
        <v>279</v>
      </c>
      <c r="G304" s="228"/>
      <c r="H304" s="229" t="s">
        <v>1</v>
      </c>
      <c r="I304" s="231"/>
      <c r="J304" s="228"/>
      <c r="K304" s="228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146</v>
      </c>
      <c r="AU304" s="236" t="s">
        <v>144</v>
      </c>
      <c r="AV304" s="14" t="s">
        <v>84</v>
      </c>
      <c r="AW304" s="14" t="s">
        <v>33</v>
      </c>
      <c r="AX304" s="14" t="s">
        <v>77</v>
      </c>
      <c r="AY304" s="236" t="s">
        <v>137</v>
      </c>
    </row>
    <row r="305" spans="2:51" s="13" customFormat="1" ht="11.25">
      <c r="B305" s="215"/>
      <c r="C305" s="216"/>
      <c r="D305" s="217" t="s">
        <v>146</v>
      </c>
      <c r="E305" s="218" t="s">
        <v>1</v>
      </c>
      <c r="F305" s="219" t="s">
        <v>308</v>
      </c>
      <c r="G305" s="216"/>
      <c r="H305" s="220">
        <v>2840.16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146</v>
      </c>
      <c r="AU305" s="226" t="s">
        <v>144</v>
      </c>
      <c r="AV305" s="13" t="s">
        <v>144</v>
      </c>
      <c r="AW305" s="13" t="s">
        <v>33</v>
      </c>
      <c r="AX305" s="13" t="s">
        <v>77</v>
      </c>
      <c r="AY305" s="226" t="s">
        <v>137</v>
      </c>
    </row>
    <row r="306" spans="2:51" s="14" customFormat="1" ht="11.25">
      <c r="B306" s="227"/>
      <c r="C306" s="228"/>
      <c r="D306" s="217" t="s">
        <v>146</v>
      </c>
      <c r="E306" s="229" t="s">
        <v>1</v>
      </c>
      <c r="F306" s="230" t="s">
        <v>309</v>
      </c>
      <c r="G306" s="228"/>
      <c r="H306" s="229" t="s">
        <v>1</v>
      </c>
      <c r="I306" s="231"/>
      <c r="J306" s="228"/>
      <c r="K306" s="228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146</v>
      </c>
      <c r="AU306" s="236" t="s">
        <v>144</v>
      </c>
      <c r="AV306" s="14" t="s">
        <v>84</v>
      </c>
      <c r="AW306" s="14" t="s">
        <v>33</v>
      </c>
      <c r="AX306" s="14" t="s">
        <v>77</v>
      </c>
      <c r="AY306" s="236" t="s">
        <v>137</v>
      </c>
    </row>
    <row r="307" spans="2:51" s="13" customFormat="1" ht="33.75">
      <c r="B307" s="215"/>
      <c r="C307" s="216"/>
      <c r="D307" s="217" t="s">
        <v>146</v>
      </c>
      <c r="E307" s="218" t="s">
        <v>1</v>
      </c>
      <c r="F307" s="219" t="s">
        <v>310</v>
      </c>
      <c r="G307" s="216"/>
      <c r="H307" s="220">
        <v>-525.535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146</v>
      </c>
      <c r="AU307" s="226" t="s">
        <v>144</v>
      </c>
      <c r="AV307" s="13" t="s">
        <v>144</v>
      </c>
      <c r="AW307" s="13" t="s">
        <v>33</v>
      </c>
      <c r="AX307" s="13" t="s">
        <v>77</v>
      </c>
      <c r="AY307" s="226" t="s">
        <v>137</v>
      </c>
    </row>
    <row r="308" spans="2:51" s="15" customFormat="1" ht="11.25">
      <c r="B308" s="248"/>
      <c r="C308" s="249"/>
      <c r="D308" s="217" t="s">
        <v>146</v>
      </c>
      <c r="E308" s="250" t="s">
        <v>1</v>
      </c>
      <c r="F308" s="251" t="s">
        <v>217</v>
      </c>
      <c r="G308" s="249"/>
      <c r="H308" s="252">
        <v>2314.625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146</v>
      </c>
      <c r="AU308" s="258" t="s">
        <v>144</v>
      </c>
      <c r="AV308" s="15" t="s">
        <v>143</v>
      </c>
      <c r="AW308" s="15" t="s">
        <v>33</v>
      </c>
      <c r="AX308" s="15" t="s">
        <v>84</v>
      </c>
      <c r="AY308" s="258" t="s">
        <v>137</v>
      </c>
    </row>
    <row r="309" spans="1:65" s="2" customFormat="1" ht="16.5" customHeight="1">
      <c r="A309" s="35"/>
      <c r="B309" s="36"/>
      <c r="C309" s="237" t="s">
        <v>381</v>
      </c>
      <c r="D309" s="237" t="s">
        <v>182</v>
      </c>
      <c r="E309" s="238" t="s">
        <v>382</v>
      </c>
      <c r="F309" s="239" t="s">
        <v>383</v>
      </c>
      <c r="G309" s="240" t="s">
        <v>177</v>
      </c>
      <c r="H309" s="241">
        <v>2546.088</v>
      </c>
      <c r="I309" s="242"/>
      <c r="J309" s="243">
        <f>ROUND(I309*H309,2)</f>
        <v>0</v>
      </c>
      <c r="K309" s="244"/>
      <c r="L309" s="245"/>
      <c r="M309" s="246" t="s">
        <v>1</v>
      </c>
      <c r="N309" s="247" t="s">
        <v>43</v>
      </c>
      <c r="O309" s="72"/>
      <c r="P309" s="211">
        <f>O309*H309</f>
        <v>0</v>
      </c>
      <c r="Q309" s="211">
        <v>0.018</v>
      </c>
      <c r="R309" s="211">
        <f>Q309*H309</f>
        <v>45.829584</v>
      </c>
      <c r="S309" s="211">
        <v>0</v>
      </c>
      <c r="T309" s="21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3" t="s">
        <v>174</v>
      </c>
      <c r="AT309" s="213" t="s">
        <v>182</v>
      </c>
      <c r="AU309" s="213" t="s">
        <v>144</v>
      </c>
      <c r="AY309" s="18" t="s">
        <v>137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8" t="s">
        <v>144</v>
      </c>
      <c r="BK309" s="214">
        <f>ROUND(I309*H309,2)</f>
        <v>0</v>
      </c>
      <c r="BL309" s="18" t="s">
        <v>143</v>
      </c>
      <c r="BM309" s="213" t="s">
        <v>384</v>
      </c>
    </row>
    <row r="310" spans="2:51" s="14" customFormat="1" ht="11.25">
      <c r="B310" s="227"/>
      <c r="C310" s="228"/>
      <c r="D310" s="217" t="s">
        <v>146</v>
      </c>
      <c r="E310" s="229" t="s">
        <v>1</v>
      </c>
      <c r="F310" s="230" t="s">
        <v>295</v>
      </c>
      <c r="G310" s="228"/>
      <c r="H310" s="229" t="s">
        <v>1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146</v>
      </c>
      <c r="AU310" s="236" t="s">
        <v>144</v>
      </c>
      <c r="AV310" s="14" t="s">
        <v>84</v>
      </c>
      <c r="AW310" s="14" t="s">
        <v>33</v>
      </c>
      <c r="AX310" s="14" t="s">
        <v>77</v>
      </c>
      <c r="AY310" s="236" t="s">
        <v>137</v>
      </c>
    </row>
    <row r="311" spans="2:51" s="13" customFormat="1" ht="11.25">
      <c r="B311" s="215"/>
      <c r="C311" s="216"/>
      <c r="D311" s="217" t="s">
        <v>146</v>
      </c>
      <c r="E311" s="218" t="s">
        <v>1</v>
      </c>
      <c r="F311" s="219" t="s">
        <v>385</v>
      </c>
      <c r="G311" s="216"/>
      <c r="H311" s="220">
        <v>2546.088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146</v>
      </c>
      <c r="AU311" s="226" t="s">
        <v>144</v>
      </c>
      <c r="AV311" s="13" t="s">
        <v>144</v>
      </c>
      <c r="AW311" s="13" t="s">
        <v>33</v>
      </c>
      <c r="AX311" s="13" t="s">
        <v>84</v>
      </c>
      <c r="AY311" s="226" t="s">
        <v>137</v>
      </c>
    </row>
    <row r="312" spans="1:65" s="2" customFormat="1" ht="21.75" customHeight="1">
      <c r="A312" s="35"/>
      <c r="B312" s="36"/>
      <c r="C312" s="201" t="s">
        <v>386</v>
      </c>
      <c r="D312" s="201" t="s">
        <v>139</v>
      </c>
      <c r="E312" s="202" t="s">
        <v>387</v>
      </c>
      <c r="F312" s="203" t="s">
        <v>388</v>
      </c>
      <c r="G312" s="204" t="s">
        <v>177</v>
      </c>
      <c r="H312" s="205">
        <v>94.52</v>
      </c>
      <c r="I312" s="206"/>
      <c r="J312" s="207">
        <f>ROUND(I312*H312,2)</f>
        <v>0</v>
      </c>
      <c r="K312" s="208"/>
      <c r="L312" s="40"/>
      <c r="M312" s="209" t="s">
        <v>1</v>
      </c>
      <c r="N312" s="210" t="s">
        <v>43</v>
      </c>
      <c r="O312" s="72"/>
      <c r="P312" s="211">
        <f>O312*H312</f>
        <v>0</v>
      </c>
      <c r="Q312" s="211">
        <v>0.01127</v>
      </c>
      <c r="R312" s="211">
        <f>Q312*H312</f>
        <v>1.0652404</v>
      </c>
      <c r="S312" s="211">
        <v>0</v>
      </c>
      <c r="T312" s="21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3" t="s">
        <v>143</v>
      </c>
      <c r="AT312" s="213" t="s">
        <v>139</v>
      </c>
      <c r="AU312" s="213" t="s">
        <v>144</v>
      </c>
      <c r="AY312" s="18" t="s">
        <v>137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18" t="s">
        <v>144</v>
      </c>
      <c r="BK312" s="214">
        <f>ROUND(I312*H312,2)</f>
        <v>0</v>
      </c>
      <c r="BL312" s="18" t="s">
        <v>143</v>
      </c>
      <c r="BM312" s="213" t="s">
        <v>389</v>
      </c>
    </row>
    <row r="313" spans="2:51" s="14" customFormat="1" ht="11.25">
      <c r="B313" s="227"/>
      <c r="C313" s="228"/>
      <c r="D313" s="217" t="s">
        <v>146</v>
      </c>
      <c r="E313" s="229" t="s">
        <v>1</v>
      </c>
      <c r="F313" s="230" t="s">
        <v>279</v>
      </c>
      <c r="G313" s="228"/>
      <c r="H313" s="229" t="s">
        <v>1</v>
      </c>
      <c r="I313" s="231"/>
      <c r="J313" s="228"/>
      <c r="K313" s="228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146</v>
      </c>
      <c r="AU313" s="236" t="s">
        <v>144</v>
      </c>
      <c r="AV313" s="14" t="s">
        <v>84</v>
      </c>
      <c r="AW313" s="14" t="s">
        <v>33</v>
      </c>
      <c r="AX313" s="14" t="s">
        <v>77</v>
      </c>
      <c r="AY313" s="236" t="s">
        <v>137</v>
      </c>
    </row>
    <row r="314" spans="2:51" s="13" customFormat="1" ht="11.25">
      <c r="B314" s="215"/>
      <c r="C314" s="216"/>
      <c r="D314" s="217" t="s">
        <v>146</v>
      </c>
      <c r="E314" s="218" t="s">
        <v>1</v>
      </c>
      <c r="F314" s="219" t="s">
        <v>390</v>
      </c>
      <c r="G314" s="216"/>
      <c r="H314" s="220">
        <v>3.12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146</v>
      </c>
      <c r="AU314" s="226" t="s">
        <v>144</v>
      </c>
      <c r="AV314" s="13" t="s">
        <v>144</v>
      </c>
      <c r="AW314" s="13" t="s">
        <v>33</v>
      </c>
      <c r="AX314" s="13" t="s">
        <v>77</v>
      </c>
      <c r="AY314" s="226" t="s">
        <v>137</v>
      </c>
    </row>
    <row r="315" spans="2:51" s="13" customFormat="1" ht="11.25">
      <c r="B315" s="215"/>
      <c r="C315" s="216"/>
      <c r="D315" s="217" t="s">
        <v>146</v>
      </c>
      <c r="E315" s="218" t="s">
        <v>1</v>
      </c>
      <c r="F315" s="219" t="s">
        <v>391</v>
      </c>
      <c r="G315" s="216"/>
      <c r="H315" s="220">
        <v>49.4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146</v>
      </c>
      <c r="AU315" s="226" t="s">
        <v>144</v>
      </c>
      <c r="AV315" s="13" t="s">
        <v>144</v>
      </c>
      <c r="AW315" s="13" t="s">
        <v>33</v>
      </c>
      <c r="AX315" s="13" t="s">
        <v>77</v>
      </c>
      <c r="AY315" s="226" t="s">
        <v>137</v>
      </c>
    </row>
    <row r="316" spans="2:51" s="16" customFormat="1" ht="11.25">
      <c r="B316" s="259"/>
      <c r="C316" s="260"/>
      <c r="D316" s="217" t="s">
        <v>146</v>
      </c>
      <c r="E316" s="261" t="s">
        <v>1</v>
      </c>
      <c r="F316" s="262" t="s">
        <v>307</v>
      </c>
      <c r="G316" s="260"/>
      <c r="H316" s="263">
        <v>52.519999999999996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AT316" s="269" t="s">
        <v>146</v>
      </c>
      <c r="AU316" s="269" t="s">
        <v>144</v>
      </c>
      <c r="AV316" s="16" t="s">
        <v>151</v>
      </c>
      <c r="AW316" s="16" t="s">
        <v>33</v>
      </c>
      <c r="AX316" s="16" t="s">
        <v>77</v>
      </c>
      <c r="AY316" s="269" t="s">
        <v>137</v>
      </c>
    </row>
    <row r="317" spans="2:51" s="13" customFormat="1" ht="11.25">
      <c r="B317" s="215"/>
      <c r="C317" s="216"/>
      <c r="D317" s="217" t="s">
        <v>146</v>
      </c>
      <c r="E317" s="218" t="s">
        <v>1</v>
      </c>
      <c r="F317" s="219" t="s">
        <v>323</v>
      </c>
      <c r="G317" s="216"/>
      <c r="H317" s="220">
        <v>42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146</v>
      </c>
      <c r="AU317" s="226" t="s">
        <v>144</v>
      </c>
      <c r="AV317" s="13" t="s">
        <v>144</v>
      </c>
      <c r="AW317" s="13" t="s">
        <v>33</v>
      </c>
      <c r="AX317" s="13" t="s">
        <v>77</v>
      </c>
      <c r="AY317" s="226" t="s">
        <v>137</v>
      </c>
    </row>
    <row r="318" spans="2:51" s="16" customFormat="1" ht="11.25">
      <c r="B318" s="259"/>
      <c r="C318" s="260"/>
      <c r="D318" s="217" t="s">
        <v>146</v>
      </c>
      <c r="E318" s="261" t="s">
        <v>1</v>
      </c>
      <c r="F318" s="262" t="s">
        <v>307</v>
      </c>
      <c r="G318" s="260"/>
      <c r="H318" s="263">
        <v>42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146</v>
      </c>
      <c r="AU318" s="269" t="s">
        <v>144</v>
      </c>
      <c r="AV318" s="16" t="s">
        <v>151</v>
      </c>
      <c r="AW318" s="16" t="s">
        <v>33</v>
      </c>
      <c r="AX318" s="16" t="s">
        <v>77</v>
      </c>
      <c r="AY318" s="269" t="s">
        <v>137</v>
      </c>
    </row>
    <row r="319" spans="2:51" s="15" customFormat="1" ht="11.25">
      <c r="B319" s="248"/>
      <c r="C319" s="249"/>
      <c r="D319" s="217" t="s">
        <v>146</v>
      </c>
      <c r="E319" s="250" t="s">
        <v>1</v>
      </c>
      <c r="F319" s="251" t="s">
        <v>217</v>
      </c>
      <c r="G319" s="249"/>
      <c r="H319" s="252">
        <v>94.52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146</v>
      </c>
      <c r="AU319" s="258" t="s">
        <v>144</v>
      </c>
      <c r="AV319" s="15" t="s">
        <v>143</v>
      </c>
      <c r="AW319" s="15" t="s">
        <v>33</v>
      </c>
      <c r="AX319" s="15" t="s">
        <v>84</v>
      </c>
      <c r="AY319" s="258" t="s">
        <v>137</v>
      </c>
    </row>
    <row r="320" spans="1:65" s="2" customFormat="1" ht="16.5" customHeight="1">
      <c r="A320" s="35"/>
      <c r="B320" s="36"/>
      <c r="C320" s="237" t="s">
        <v>392</v>
      </c>
      <c r="D320" s="237" t="s">
        <v>182</v>
      </c>
      <c r="E320" s="238" t="s">
        <v>283</v>
      </c>
      <c r="F320" s="239" t="s">
        <v>284</v>
      </c>
      <c r="G320" s="240" t="s">
        <v>177</v>
      </c>
      <c r="H320" s="241">
        <v>103.972</v>
      </c>
      <c r="I320" s="242"/>
      <c r="J320" s="243">
        <f>ROUND(I320*H320,2)</f>
        <v>0</v>
      </c>
      <c r="K320" s="244"/>
      <c r="L320" s="245"/>
      <c r="M320" s="246" t="s">
        <v>1</v>
      </c>
      <c r="N320" s="247" t="s">
        <v>43</v>
      </c>
      <c r="O320" s="72"/>
      <c r="P320" s="211">
        <f>O320*H320</f>
        <v>0</v>
      </c>
      <c r="Q320" s="211">
        <v>0.003</v>
      </c>
      <c r="R320" s="211">
        <f>Q320*H320</f>
        <v>0.31191599999999997</v>
      </c>
      <c r="S320" s="211">
        <v>0</v>
      </c>
      <c r="T320" s="21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3" t="s">
        <v>174</v>
      </c>
      <c r="AT320" s="213" t="s">
        <v>182</v>
      </c>
      <c r="AU320" s="213" t="s">
        <v>144</v>
      </c>
      <c r="AY320" s="18" t="s">
        <v>137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8" t="s">
        <v>144</v>
      </c>
      <c r="BK320" s="214">
        <f>ROUND(I320*H320,2)</f>
        <v>0</v>
      </c>
      <c r="BL320" s="18" t="s">
        <v>143</v>
      </c>
      <c r="BM320" s="213" t="s">
        <v>393</v>
      </c>
    </row>
    <row r="321" spans="2:51" s="13" customFormat="1" ht="11.25">
      <c r="B321" s="215"/>
      <c r="C321" s="216"/>
      <c r="D321" s="217" t="s">
        <v>146</v>
      </c>
      <c r="E321" s="218" t="s">
        <v>1</v>
      </c>
      <c r="F321" s="219" t="s">
        <v>394</v>
      </c>
      <c r="G321" s="216"/>
      <c r="H321" s="220">
        <v>103.972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146</v>
      </c>
      <c r="AU321" s="226" t="s">
        <v>144</v>
      </c>
      <c r="AV321" s="13" t="s">
        <v>144</v>
      </c>
      <c r="AW321" s="13" t="s">
        <v>33</v>
      </c>
      <c r="AX321" s="13" t="s">
        <v>84</v>
      </c>
      <c r="AY321" s="226" t="s">
        <v>137</v>
      </c>
    </row>
    <row r="322" spans="1:65" s="2" customFormat="1" ht="21.75" customHeight="1">
      <c r="A322" s="35"/>
      <c r="B322" s="36"/>
      <c r="C322" s="201" t="s">
        <v>395</v>
      </c>
      <c r="D322" s="201" t="s">
        <v>139</v>
      </c>
      <c r="E322" s="202" t="s">
        <v>396</v>
      </c>
      <c r="F322" s="203" t="s">
        <v>397</v>
      </c>
      <c r="G322" s="204" t="s">
        <v>177</v>
      </c>
      <c r="H322" s="205">
        <v>228.753</v>
      </c>
      <c r="I322" s="206"/>
      <c r="J322" s="207">
        <f>ROUND(I322*H322,2)</f>
        <v>0</v>
      </c>
      <c r="K322" s="208"/>
      <c r="L322" s="40"/>
      <c r="M322" s="209" t="s">
        <v>1</v>
      </c>
      <c r="N322" s="210" t="s">
        <v>43</v>
      </c>
      <c r="O322" s="72"/>
      <c r="P322" s="211">
        <f>O322*H322</f>
        <v>0</v>
      </c>
      <c r="Q322" s="211">
        <v>0.00721</v>
      </c>
      <c r="R322" s="211">
        <f>Q322*H322</f>
        <v>1.64930913</v>
      </c>
      <c r="S322" s="211">
        <v>0</v>
      </c>
      <c r="T322" s="21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3" t="s">
        <v>143</v>
      </c>
      <c r="AT322" s="213" t="s">
        <v>139</v>
      </c>
      <c r="AU322" s="213" t="s">
        <v>144</v>
      </c>
      <c r="AY322" s="18" t="s">
        <v>137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8" t="s">
        <v>144</v>
      </c>
      <c r="BK322" s="214">
        <f>ROUND(I322*H322,2)</f>
        <v>0</v>
      </c>
      <c r="BL322" s="18" t="s">
        <v>143</v>
      </c>
      <c r="BM322" s="213" t="s">
        <v>398</v>
      </c>
    </row>
    <row r="323" spans="2:51" s="14" customFormat="1" ht="11.25">
      <c r="B323" s="227"/>
      <c r="C323" s="228"/>
      <c r="D323" s="217" t="s">
        <v>146</v>
      </c>
      <c r="E323" s="229" t="s">
        <v>1</v>
      </c>
      <c r="F323" s="230" t="s">
        <v>279</v>
      </c>
      <c r="G323" s="228"/>
      <c r="H323" s="229" t="s">
        <v>1</v>
      </c>
      <c r="I323" s="231"/>
      <c r="J323" s="228"/>
      <c r="K323" s="228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146</v>
      </c>
      <c r="AU323" s="236" t="s">
        <v>144</v>
      </c>
      <c r="AV323" s="14" t="s">
        <v>84</v>
      </c>
      <c r="AW323" s="14" t="s">
        <v>33</v>
      </c>
      <c r="AX323" s="14" t="s">
        <v>77</v>
      </c>
      <c r="AY323" s="236" t="s">
        <v>137</v>
      </c>
    </row>
    <row r="324" spans="2:51" s="14" customFormat="1" ht="11.25">
      <c r="B324" s="227"/>
      <c r="C324" s="228"/>
      <c r="D324" s="217" t="s">
        <v>146</v>
      </c>
      <c r="E324" s="229" t="s">
        <v>1</v>
      </c>
      <c r="F324" s="230" t="s">
        <v>399</v>
      </c>
      <c r="G324" s="228"/>
      <c r="H324" s="229" t="s">
        <v>1</v>
      </c>
      <c r="I324" s="231"/>
      <c r="J324" s="228"/>
      <c r="K324" s="228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146</v>
      </c>
      <c r="AU324" s="236" t="s">
        <v>144</v>
      </c>
      <c r="AV324" s="14" t="s">
        <v>84</v>
      </c>
      <c r="AW324" s="14" t="s">
        <v>33</v>
      </c>
      <c r="AX324" s="14" t="s">
        <v>77</v>
      </c>
      <c r="AY324" s="236" t="s">
        <v>137</v>
      </c>
    </row>
    <row r="325" spans="2:51" s="13" customFormat="1" ht="11.25">
      <c r="B325" s="215"/>
      <c r="C325" s="216"/>
      <c r="D325" s="217" t="s">
        <v>146</v>
      </c>
      <c r="E325" s="218" t="s">
        <v>1</v>
      </c>
      <c r="F325" s="219" t="s">
        <v>400</v>
      </c>
      <c r="G325" s="216"/>
      <c r="H325" s="220">
        <v>0.73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146</v>
      </c>
      <c r="AU325" s="226" t="s">
        <v>144</v>
      </c>
      <c r="AV325" s="13" t="s">
        <v>144</v>
      </c>
      <c r="AW325" s="13" t="s">
        <v>33</v>
      </c>
      <c r="AX325" s="13" t="s">
        <v>77</v>
      </c>
      <c r="AY325" s="226" t="s">
        <v>137</v>
      </c>
    </row>
    <row r="326" spans="2:51" s="13" customFormat="1" ht="11.25">
      <c r="B326" s="215"/>
      <c r="C326" s="216"/>
      <c r="D326" s="217" t="s">
        <v>146</v>
      </c>
      <c r="E326" s="218" t="s">
        <v>1</v>
      </c>
      <c r="F326" s="219" t="s">
        <v>401</v>
      </c>
      <c r="G326" s="216"/>
      <c r="H326" s="220">
        <v>53.76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146</v>
      </c>
      <c r="AU326" s="226" t="s">
        <v>144</v>
      </c>
      <c r="AV326" s="13" t="s">
        <v>144</v>
      </c>
      <c r="AW326" s="13" t="s">
        <v>33</v>
      </c>
      <c r="AX326" s="13" t="s">
        <v>77</v>
      </c>
      <c r="AY326" s="226" t="s">
        <v>137</v>
      </c>
    </row>
    <row r="327" spans="2:51" s="13" customFormat="1" ht="11.25">
      <c r="B327" s="215"/>
      <c r="C327" s="216"/>
      <c r="D327" s="217" t="s">
        <v>146</v>
      </c>
      <c r="E327" s="218" t="s">
        <v>1</v>
      </c>
      <c r="F327" s="219" t="s">
        <v>402</v>
      </c>
      <c r="G327" s="216"/>
      <c r="H327" s="220">
        <v>0.56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146</v>
      </c>
      <c r="AU327" s="226" t="s">
        <v>144</v>
      </c>
      <c r="AV327" s="13" t="s">
        <v>144</v>
      </c>
      <c r="AW327" s="13" t="s">
        <v>33</v>
      </c>
      <c r="AX327" s="13" t="s">
        <v>77</v>
      </c>
      <c r="AY327" s="226" t="s">
        <v>137</v>
      </c>
    </row>
    <row r="328" spans="2:51" s="13" customFormat="1" ht="11.25">
      <c r="B328" s="215"/>
      <c r="C328" s="216"/>
      <c r="D328" s="217" t="s">
        <v>146</v>
      </c>
      <c r="E328" s="218" t="s">
        <v>1</v>
      </c>
      <c r="F328" s="219" t="s">
        <v>403</v>
      </c>
      <c r="G328" s="216"/>
      <c r="H328" s="220">
        <v>5.39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146</v>
      </c>
      <c r="AU328" s="226" t="s">
        <v>144</v>
      </c>
      <c r="AV328" s="13" t="s">
        <v>144</v>
      </c>
      <c r="AW328" s="13" t="s">
        <v>33</v>
      </c>
      <c r="AX328" s="13" t="s">
        <v>77</v>
      </c>
      <c r="AY328" s="226" t="s">
        <v>137</v>
      </c>
    </row>
    <row r="329" spans="2:51" s="13" customFormat="1" ht="11.25">
      <c r="B329" s="215"/>
      <c r="C329" s="216"/>
      <c r="D329" s="217" t="s">
        <v>146</v>
      </c>
      <c r="E329" s="218" t="s">
        <v>1</v>
      </c>
      <c r="F329" s="219" t="s">
        <v>404</v>
      </c>
      <c r="G329" s="216"/>
      <c r="H329" s="220">
        <v>0.315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146</v>
      </c>
      <c r="AU329" s="226" t="s">
        <v>144</v>
      </c>
      <c r="AV329" s="13" t="s">
        <v>144</v>
      </c>
      <c r="AW329" s="13" t="s">
        <v>33</v>
      </c>
      <c r="AX329" s="13" t="s">
        <v>77</v>
      </c>
      <c r="AY329" s="226" t="s">
        <v>137</v>
      </c>
    </row>
    <row r="330" spans="2:51" s="13" customFormat="1" ht="11.25">
      <c r="B330" s="215"/>
      <c r="C330" s="216"/>
      <c r="D330" s="217" t="s">
        <v>146</v>
      </c>
      <c r="E330" s="218" t="s">
        <v>1</v>
      </c>
      <c r="F330" s="219" t="s">
        <v>405</v>
      </c>
      <c r="G330" s="216"/>
      <c r="H330" s="220">
        <v>36.48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146</v>
      </c>
      <c r="AU330" s="226" t="s">
        <v>144</v>
      </c>
      <c r="AV330" s="13" t="s">
        <v>144</v>
      </c>
      <c r="AW330" s="13" t="s">
        <v>33</v>
      </c>
      <c r="AX330" s="13" t="s">
        <v>77</v>
      </c>
      <c r="AY330" s="226" t="s">
        <v>137</v>
      </c>
    </row>
    <row r="331" spans="2:51" s="13" customFormat="1" ht="11.25">
      <c r="B331" s="215"/>
      <c r="C331" s="216"/>
      <c r="D331" s="217" t="s">
        <v>146</v>
      </c>
      <c r="E331" s="218" t="s">
        <v>1</v>
      </c>
      <c r="F331" s="219" t="s">
        <v>406</v>
      </c>
      <c r="G331" s="216"/>
      <c r="H331" s="220">
        <v>1.02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146</v>
      </c>
      <c r="AU331" s="226" t="s">
        <v>144</v>
      </c>
      <c r="AV331" s="13" t="s">
        <v>144</v>
      </c>
      <c r="AW331" s="13" t="s">
        <v>33</v>
      </c>
      <c r="AX331" s="13" t="s">
        <v>77</v>
      </c>
      <c r="AY331" s="226" t="s">
        <v>137</v>
      </c>
    </row>
    <row r="332" spans="2:51" s="13" customFormat="1" ht="11.25">
      <c r="B332" s="215"/>
      <c r="C332" s="216"/>
      <c r="D332" s="217" t="s">
        <v>146</v>
      </c>
      <c r="E332" s="218" t="s">
        <v>1</v>
      </c>
      <c r="F332" s="219" t="s">
        <v>407</v>
      </c>
      <c r="G332" s="216"/>
      <c r="H332" s="220">
        <v>3.48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146</v>
      </c>
      <c r="AU332" s="226" t="s">
        <v>144</v>
      </c>
      <c r="AV332" s="13" t="s">
        <v>144</v>
      </c>
      <c r="AW332" s="13" t="s">
        <v>33</v>
      </c>
      <c r="AX332" s="13" t="s">
        <v>77</v>
      </c>
      <c r="AY332" s="226" t="s">
        <v>137</v>
      </c>
    </row>
    <row r="333" spans="2:51" s="13" customFormat="1" ht="11.25">
      <c r="B333" s="215"/>
      <c r="C333" s="216"/>
      <c r="D333" s="217" t="s">
        <v>146</v>
      </c>
      <c r="E333" s="218" t="s">
        <v>1</v>
      </c>
      <c r="F333" s="219" t="s">
        <v>408</v>
      </c>
      <c r="G333" s="216"/>
      <c r="H333" s="220">
        <v>1.98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146</v>
      </c>
      <c r="AU333" s="226" t="s">
        <v>144</v>
      </c>
      <c r="AV333" s="13" t="s">
        <v>144</v>
      </c>
      <c r="AW333" s="13" t="s">
        <v>33</v>
      </c>
      <c r="AX333" s="13" t="s">
        <v>77</v>
      </c>
      <c r="AY333" s="226" t="s">
        <v>137</v>
      </c>
    </row>
    <row r="334" spans="2:51" s="13" customFormat="1" ht="11.25">
      <c r="B334" s="215"/>
      <c r="C334" s="216"/>
      <c r="D334" s="217" t="s">
        <v>146</v>
      </c>
      <c r="E334" s="218" t="s">
        <v>1</v>
      </c>
      <c r="F334" s="219" t="s">
        <v>409</v>
      </c>
      <c r="G334" s="216"/>
      <c r="H334" s="220">
        <v>1.94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146</v>
      </c>
      <c r="AU334" s="226" t="s">
        <v>144</v>
      </c>
      <c r="AV334" s="13" t="s">
        <v>144</v>
      </c>
      <c r="AW334" s="13" t="s">
        <v>33</v>
      </c>
      <c r="AX334" s="13" t="s">
        <v>77</v>
      </c>
      <c r="AY334" s="226" t="s">
        <v>137</v>
      </c>
    </row>
    <row r="335" spans="2:51" s="13" customFormat="1" ht="11.25">
      <c r="B335" s="215"/>
      <c r="C335" s="216"/>
      <c r="D335" s="217" t="s">
        <v>146</v>
      </c>
      <c r="E335" s="218" t="s">
        <v>1</v>
      </c>
      <c r="F335" s="219" t="s">
        <v>410</v>
      </c>
      <c r="G335" s="216"/>
      <c r="H335" s="220">
        <v>1.17</v>
      </c>
      <c r="I335" s="221"/>
      <c r="J335" s="216"/>
      <c r="K335" s="216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146</v>
      </c>
      <c r="AU335" s="226" t="s">
        <v>144</v>
      </c>
      <c r="AV335" s="13" t="s">
        <v>144</v>
      </c>
      <c r="AW335" s="13" t="s">
        <v>33</v>
      </c>
      <c r="AX335" s="13" t="s">
        <v>77</v>
      </c>
      <c r="AY335" s="226" t="s">
        <v>137</v>
      </c>
    </row>
    <row r="336" spans="2:51" s="13" customFormat="1" ht="22.5">
      <c r="B336" s="215"/>
      <c r="C336" s="216"/>
      <c r="D336" s="217" t="s">
        <v>146</v>
      </c>
      <c r="E336" s="218" t="s">
        <v>1</v>
      </c>
      <c r="F336" s="219" t="s">
        <v>411</v>
      </c>
      <c r="G336" s="216"/>
      <c r="H336" s="220">
        <v>121.928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146</v>
      </c>
      <c r="AU336" s="226" t="s">
        <v>144</v>
      </c>
      <c r="AV336" s="13" t="s">
        <v>144</v>
      </c>
      <c r="AW336" s="13" t="s">
        <v>33</v>
      </c>
      <c r="AX336" s="13" t="s">
        <v>77</v>
      </c>
      <c r="AY336" s="226" t="s">
        <v>137</v>
      </c>
    </row>
    <row r="337" spans="2:51" s="15" customFormat="1" ht="11.25">
      <c r="B337" s="248"/>
      <c r="C337" s="249"/>
      <c r="D337" s="217" t="s">
        <v>146</v>
      </c>
      <c r="E337" s="250" t="s">
        <v>1</v>
      </c>
      <c r="F337" s="251" t="s">
        <v>217</v>
      </c>
      <c r="G337" s="249"/>
      <c r="H337" s="252">
        <v>228.753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146</v>
      </c>
      <c r="AU337" s="258" t="s">
        <v>144</v>
      </c>
      <c r="AV337" s="15" t="s">
        <v>143</v>
      </c>
      <c r="AW337" s="15" t="s">
        <v>33</v>
      </c>
      <c r="AX337" s="15" t="s">
        <v>84</v>
      </c>
      <c r="AY337" s="258" t="s">
        <v>137</v>
      </c>
    </row>
    <row r="338" spans="1:65" s="2" customFormat="1" ht="16.5" customHeight="1">
      <c r="A338" s="35"/>
      <c r="B338" s="36"/>
      <c r="C338" s="237" t="s">
        <v>412</v>
      </c>
      <c r="D338" s="237" t="s">
        <v>182</v>
      </c>
      <c r="E338" s="238" t="s">
        <v>283</v>
      </c>
      <c r="F338" s="239" t="s">
        <v>284</v>
      </c>
      <c r="G338" s="240" t="s">
        <v>177</v>
      </c>
      <c r="H338" s="241">
        <v>251.628</v>
      </c>
      <c r="I338" s="242"/>
      <c r="J338" s="243">
        <f>ROUND(I338*H338,2)</f>
        <v>0</v>
      </c>
      <c r="K338" s="244"/>
      <c r="L338" s="245"/>
      <c r="M338" s="246" t="s">
        <v>1</v>
      </c>
      <c r="N338" s="247" t="s">
        <v>43</v>
      </c>
      <c r="O338" s="72"/>
      <c r="P338" s="211">
        <f>O338*H338</f>
        <v>0</v>
      </c>
      <c r="Q338" s="211">
        <v>0.003</v>
      </c>
      <c r="R338" s="211">
        <f>Q338*H338</f>
        <v>0.754884</v>
      </c>
      <c r="S338" s="211">
        <v>0</v>
      </c>
      <c r="T338" s="21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3" t="s">
        <v>174</v>
      </c>
      <c r="AT338" s="213" t="s">
        <v>182</v>
      </c>
      <c r="AU338" s="213" t="s">
        <v>144</v>
      </c>
      <c r="AY338" s="18" t="s">
        <v>137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8" t="s">
        <v>144</v>
      </c>
      <c r="BK338" s="214">
        <f>ROUND(I338*H338,2)</f>
        <v>0</v>
      </c>
      <c r="BL338" s="18" t="s">
        <v>143</v>
      </c>
      <c r="BM338" s="213" t="s">
        <v>413</v>
      </c>
    </row>
    <row r="339" spans="2:51" s="13" customFormat="1" ht="11.25">
      <c r="B339" s="215"/>
      <c r="C339" s="216"/>
      <c r="D339" s="217" t="s">
        <v>146</v>
      </c>
      <c r="E339" s="218" t="s">
        <v>1</v>
      </c>
      <c r="F339" s="219" t="s">
        <v>414</v>
      </c>
      <c r="G339" s="216"/>
      <c r="H339" s="220">
        <v>251.628</v>
      </c>
      <c r="I339" s="221"/>
      <c r="J339" s="216"/>
      <c r="K339" s="216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146</v>
      </c>
      <c r="AU339" s="226" t="s">
        <v>144</v>
      </c>
      <c r="AV339" s="13" t="s">
        <v>144</v>
      </c>
      <c r="AW339" s="13" t="s">
        <v>33</v>
      </c>
      <c r="AX339" s="13" t="s">
        <v>84</v>
      </c>
      <c r="AY339" s="226" t="s">
        <v>137</v>
      </c>
    </row>
    <row r="340" spans="1:65" s="2" customFormat="1" ht="21.75" customHeight="1">
      <c r="A340" s="35"/>
      <c r="B340" s="36"/>
      <c r="C340" s="201" t="s">
        <v>415</v>
      </c>
      <c r="D340" s="201" t="s">
        <v>139</v>
      </c>
      <c r="E340" s="202" t="s">
        <v>416</v>
      </c>
      <c r="F340" s="203" t="s">
        <v>417</v>
      </c>
      <c r="G340" s="204" t="s">
        <v>177</v>
      </c>
      <c r="H340" s="205">
        <v>6.23</v>
      </c>
      <c r="I340" s="206"/>
      <c r="J340" s="207">
        <f>ROUND(I340*H340,2)</f>
        <v>0</v>
      </c>
      <c r="K340" s="208"/>
      <c r="L340" s="40"/>
      <c r="M340" s="209" t="s">
        <v>1</v>
      </c>
      <c r="N340" s="210" t="s">
        <v>43</v>
      </c>
      <c r="O340" s="72"/>
      <c r="P340" s="211">
        <f>O340*H340</f>
        <v>0</v>
      </c>
      <c r="Q340" s="211">
        <v>0.00739</v>
      </c>
      <c r="R340" s="211">
        <f>Q340*H340</f>
        <v>0.0460397</v>
      </c>
      <c r="S340" s="211">
        <v>0</v>
      </c>
      <c r="T340" s="21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3" t="s">
        <v>143</v>
      </c>
      <c r="AT340" s="213" t="s">
        <v>139</v>
      </c>
      <c r="AU340" s="213" t="s">
        <v>144</v>
      </c>
      <c r="AY340" s="18" t="s">
        <v>137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8" t="s">
        <v>144</v>
      </c>
      <c r="BK340" s="214">
        <f>ROUND(I340*H340,2)</f>
        <v>0</v>
      </c>
      <c r="BL340" s="18" t="s">
        <v>143</v>
      </c>
      <c r="BM340" s="213" t="s">
        <v>418</v>
      </c>
    </row>
    <row r="341" spans="2:51" s="13" customFormat="1" ht="11.25">
      <c r="B341" s="215"/>
      <c r="C341" s="216"/>
      <c r="D341" s="217" t="s">
        <v>146</v>
      </c>
      <c r="E341" s="218" t="s">
        <v>1</v>
      </c>
      <c r="F341" s="219" t="s">
        <v>419</v>
      </c>
      <c r="G341" s="216"/>
      <c r="H341" s="220">
        <v>6.23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146</v>
      </c>
      <c r="AU341" s="226" t="s">
        <v>144</v>
      </c>
      <c r="AV341" s="13" t="s">
        <v>144</v>
      </c>
      <c r="AW341" s="13" t="s">
        <v>33</v>
      </c>
      <c r="AX341" s="13" t="s">
        <v>84</v>
      </c>
      <c r="AY341" s="226" t="s">
        <v>137</v>
      </c>
    </row>
    <row r="342" spans="1:65" s="2" customFormat="1" ht="16.5" customHeight="1">
      <c r="A342" s="35"/>
      <c r="B342" s="36"/>
      <c r="C342" s="237" t="s">
        <v>420</v>
      </c>
      <c r="D342" s="237" t="s">
        <v>182</v>
      </c>
      <c r="E342" s="238" t="s">
        <v>382</v>
      </c>
      <c r="F342" s="239" t="s">
        <v>383</v>
      </c>
      <c r="G342" s="240" t="s">
        <v>177</v>
      </c>
      <c r="H342" s="241">
        <v>6.853</v>
      </c>
      <c r="I342" s="242"/>
      <c r="J342" s="243">
        <f>ROUND(I342*H342,2)</f>
        <v>0</v>
      </c>
      <c r="K342" s="244"/>
      <c r="L342" s="245"/>
      <c r="M342" s="246" t="s">
        <v>1</v>
      </c>
      <c r="N342" s="247" t="s">
        <v>43</v>
      </c>
      <c r="O342" s="72"/>
      <c r="P342" s="211">
        <f>O342*H342</f>
        <v>0</v>
      </c>
      <c r="Q342" s="211">
        <v>0.018</v>
      </c>
      <c r="R342" s="211">
        <f>Q342*H342</f>
        <v>0.12335399999999999</v>
      </c>
      <c r="S342" s="211">
        <v>0</v>
      </c>
      <c r="T342" s="21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3" t="s">
        <v>174</v>
      </c>
      <c r="AT342" s="213" t="s">
        <v>182</v>
      </c>
      <c r="AU342" s="213" t="s">
        <v>144</v>
      </c>
      <c r="AY342" s="18" t="s">
        <v>137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18" t="s">
        <v>144</v>
      </c>
      <c r="BK342" s="214">
        <f>ROUND(I342*H342,2)</f>
        <v>0</v>
      </c>
      <c r="BL342" s="18" t="s">
        <v>143</v>
      </c>
      <c r="BM342" s="213" t="s">
        <v>421</v>
      </c>
    </row>
    <row r="343" spans="2:51" s="14" customFormat="1" ht="11.25">
      <c r="B343" s="227"/>
      <c r="C343" s="228"/>
      <c r="D343" s="217" t="s">
        <v>146</v>
      </c>
      <c r="E343" s="229" t="s">
        <v>1</v>
      </c>
      <c r="F343" s="230" t="s">
        <v>295</v>
      </c>
      <c r="G343" s="228"/>
      <c r="H343" s="229" t="s">
        <v>1</v>
      </c>
      <c r="I343" s="231"/>
      <c r="J343" s="228"/>
      <c r="K343" s="228"/>
      <c r="L343" s="232"/>
      <c r="M343" s="233"/>
      <c r="N343" s="234"/>
      <c r="O343" s="234"/>
      <c r="P343" s="234"/>
      <c r="Q343" s="234"/>
      <c r="R343" s="234"/>
      <c r="S343" s="234"/>
      <c r="T343" s="235"/>
      <c r="AT343" s="236" t="s">
        <v>146</v>
      </c>
      <c r="AU343" s="236" t="s">
        <v>144</v>
      </c>
      <c r="AV343" s="14" t="s">
        <v>84</v>
      </c>
      <c r="AW343" s="14" t="s">
        <v>33</v>
      </c>
      <c r="AX343" s="14" t="s">
        <v>77</v>
      </c>
      <c r="AY343" s="236" t="s">
        <v>137</v>
      </c>
    </row>
    <row r="344" spans="2:51" s="13" customFormat="1" ht="11.25">
      <c r="B344" s="215"/>
      <c r="C344" s="216"/>
      <c r="D344" s="217" t="s">
        <v>146</v>
      </c>
      <c r="E344" s="218" t="s">
        <v>1</v>
      </c>
      <c r="F344" s="219" t="s">
        <v>422</v>
      </c>
      <c r="G344" s="216"/>
      <c r="H344" s="220">
        <v>6.853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146</v>
      </c>
      <c r="AU344" s="226" t="s">
        <v>144</v>
      </c>
      <c r="AV344" s="13" t="s">
        <v>144</v>
      </c>
      <c r="AW344" s="13" t="s">
        <v>33</v>
      </c>
      <c r="AX344" s="13" t="s">
        <v>84</v>
      </c>
      <c r="AY344" s="226" t="s">
        <v>137</v>
      </c>
    </row>
    <row r="345" spans="1:65" s="2" customFormat="1" ht="33" customHeight="1">
      <c r="A345" s="35"/>
      <c r="B345" s="36"/>
      <c r="C345" s="201" t="s">
        <v>423</v>
      </c>
      <c r="D345" s="201" t="s">
        <v>139</v>
      </c>
      <c r="E345" s="202" t="s">
        <v>424</v>
      </c>
      <c r="F345" s="203" t="s">
        <v>425</v>
      </c>
      <c r="G345" s="204" t="s">
        <v>220</v>
      </c>
      <c r="H345" s="205">
        <v>1204.17</v>
      </c>
      <c r="I345" s="206"/>
      <c r="J345" s="207">
        <f>ROUND(I345*H345,2)</f>
        <v>0</v>
      </c>
      <c r="K345" s="208"/>
      <c r="L345" s="40"/>
      <c r="M345" s="209" t="s">
        <v>1</v>
      </c>
      <c r="N345" s="210" t="s">
        <v>43</v>
      </c>
      <c r="O345" s="72"/>
      <c r="P345" s="211">
        <f>O345*H345</f>
        <v>0</v>
      </c>
      <c r="Q345" s="211">
        <v>0.00331</v>
      </c>
      <c r="R345" s="211">
        <f>Q345*H345</f>
        <v>3.9858027000000003</v>
      </c>
      <c r="S345" s="211">
        <v>0</v>
      </c>
      <c r="T345" s="21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3" t="s">
        <v>143</v>
      </c>
      <c r="AT345" s="213" t="s">
        <v>139</v>
      </c>
      <c r="AU345" s="213" t="s">
        <v>144</v>
      </c>
      <c r="AY345" s="18" t="s">
        <v>137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8" t="s">
        <v>144</v>
      </c>
      <c r="BK345" s="214">
        <f>ROUND(I345*H345,2)</f>
        <v>0</v>
      </c>
      <c r="BL345" s="18" t="s">
        <v>143</v>
      </c>
      <c r="BM345" s="213" t="s">
        <v>426</v>
      </c>
    </row>
    <row r="346" spans="2:51" s="14" customFormat="1" ht="11.25">
      <c r="B346" s="227"/>
      <c r="C346" s="228"/>
      <c r="D346" s="217" t="s">
        <v>146</v>
      </c>
      <c r="E346" s="229" t="s">
        <v>1</v>
      </c>
      <c r="F346" s="230" t="s">
        <v>279</v>
      </c>
      <c r="G346" s="228"/>
      <c r="H346" s="229" t="s">
        <v>1</v>
      </c>
      <c r="I346" s="231"/>
      <c r="J346" s="228"/>
      <c r="K346" s="228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146</v>
      </c>
      <c r="AU346" s="236" t="s">
        <v>144</v>
      </c>
      <c r="AV346" s="14" t="s">
        <v>84</v>
      </c>
      <c r="AW346" s="14" t="s">
        <v>33</v>
      </c>
      <c r="AX346" s="14" t="s">
        <v>77</v>
      </c>
      <c r="AY346" s="236" t="s">
        <v>137</v>
      </c>
    </row>
    <row r="347" spans="2:51" s="14" customFormat="1" ht="11.25">
      <c r="B347" s="227"/>
      <c r="C347" s="228"/>
      <c r="D347" s="217" t="s">
        <v>146</v>
      </c>
      <c r="E347" s="229" t="s">
        <v>1</v>
      </c>
      <c r="F347" s="230" t="s">
        <v>399</v>
      </c>
      <c r="G347" s="228"/>
      <c r="H347" s="229" t="s">
        <v>1</v>
      </c>
      <c r="I347" s="231"/>
      <c r="J347" s="228"/>
      <c r="K347" s="228"/>
      <c r="L347" s="232"/>
      <c r="M347" s="233"/>
      <c r="N347" s="234"/>
      <c r="O347" s="234"/>
      <c r="P347" s="234"/>
      <c r="Q347" s="234"/>
      <c r="R347" s="234"/>
      <c r="S347" s="234"/>
      <c r="T347" s="235"/>
      <c r="AT347" s="236" t="s">
        <v>146</v>
      </c>
      <c r="AU347" s="236" t="s">
        <v>144</v>
      </c>
      <c r="AV347" s="14" t="s">
        <v>84</v>
      </c>
      <c r="AW347" s="14" t="s">
        <v>33</v>
      </c>
      <c r="AX347" s="14" t="s">
        <v>77</v>
      </c>
      <c r="AY347" s="236" t="s">
        <v>137</v>
      </c>
    </row>
    <row r="348" spans="2:51" s="13" customFormat="1" ht="11.25">
      <c r="B348" s="215"/>
      <c r="C348" s="216"/>
      <c r="D348" s="217" t="s">
        <v>146</v>
      </c>
      <c r="E348" s="218" t="s">
        <v>1</v>
      </c>
      <c r="F348" s="219" t="s">
        <v>427</v>
      </c>
      <c r="G348" s="216"/>
      <c r="H348" s="220">
        <v>7.3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146</v>
      </c>
      <c r="AU348" s="226" t="s">
        <v>144</v>
      </c>
      <c r="AV348" s="13" t="s">
        <v>144</v>
      </c>
      <c r="AW348" s="13" t="s">
        <v>33</v>
      </c>
      <c r="AX348" s="13" t="s">
        <v>77</v>
      </c>
      <c r="AY348" s="226" t="s">
        <v>137</v>
      </c>
    </row>
    <row r="349" spans="2:51" s="13" customFormat="1" ht="11.25">
      <c r="B349" s="215"/>
      <c r="C349" s="216"/>
      <c r="D349" s="217" t="s">
        <v>146</v>
      </c>
      <c r="E349" s="218" t="s">
        <v>1</v>
      </c>
      <c r="F349" s="219" t="s">
        <v>357</v>
      </c>
      <c r="G349" s="216"/>
      <c r="H349" s="220">
        <v>537.6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146</v>
      </c>
      <c r="AU349" s="226" t="s">
        <v>144</v>
      </c>
      <c r="AV349" s="13" t="s">
        <v>144</v>
      </c>
      <c r="AW349" s="13" t="s">
        <v>33</v>
      </c>
      <c r="AX349" s="13" t="s">
        <v>77</v>
      </c>
      <c r="AY349" s="226" t="s">
        <v>137</v>
      </c>
    </row>
    <row r="350" spans="2:51" s="13" customFormat="1" ht="11.25">
      <c r="B350" s="215"/>
      <c r="C350" s="216"/>
      <c r="D350" s="217" t="s">
        <v>146</v>
      </c>
      <c r="E350" s="218" t="s">
        <v>1</v>
      </c>
      <c r="F350" s="219" t="s">
        <v>358</v>
      </c>
      <c r="G350" s="216"/>
      <c r="H350" s="220">
        <v>5.6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146</v>
      </c>
      <c r="AU350" s="226" t="s">
        <v>144</v>
      </c>
      <c r="AV350" s="13" t="s">
        <v>144</v>
      </c>
      <c r="AW350" s="13" t="s">
        <v>33</v>
      </c>
      <c r="AX350" s="13" t="s">
        <v>77</v>
      </c>
      <c r="AY350" s="226" t="s">
        <v>137</v>
      </c>
    </row>
    <row r="351" spans="2:51" s="13" customFormat="1" ht="11.25">
      <c r="B351" s="215"/>
      <c r="C351" s="216"/>
      <c r="D351" s="217" t="s">
        <v>146</v>
      </c>
      <c r="E351" s="218" t="s">
        <v>1</v>
      </c>
      <c r="F351" s="219" t="s">
        <v>359</v>
      </c>
      <c r="G351" s="216"/>
      <c r="H351" s="220">
        <v>53.9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146</v>
      </c>
      <c r="AU351" s="226" t="s">
        <v>144</v>
      </c>
      <c r="AV351" s="13" t="s">
        <v>144</v>
      </c>
      <c r="AW351" s="13" t="s">
        <v>33</v>
      </c>
      <c r="AX351" s="13" t="s">
        <v>77</v>
      </c>
      <c r="AY351" s="226" t="s">
        <v>137</v>
      </c>
    </row>
    <row r="352" spans="2:51" s="13" customFormat="1" ht="11.25">
      <c r="B352" s="215"/>
      <c r="C352" s="216"/>
      <c r="D352" s="217" t="s">
        <v>146</v>
      </c>
      <c r="E352" s="218" t="s">
        <v>1</v>
      </c>
      <c r="F352" s="219" t="s">
        <v>360</v>
      </c>
      <c r="G352" s="216"/>
      <c r="H352" s="220">
        <v>3.15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146</v>
      </c>
      <c r="AU352" s="226" t="s">
        <v>144</v>
      </c>
      <c r="AV352" s="13" t="s">
        <v>144</v>
      </c>
      <c r="AW352" s="13" t="s">
        <v>33</v>
      </c>
      <c r="AX352" s="13" t="s">
        <v>77</v>
      </c>
      <c r="AY352" s="226" t="s">
        <v>137</v>
      </c>
    </row>
    <row r="353" spans="2:51" s="13" customFormat="1" ht="11.25">
      <c r="B353" s="215"/>
      <c r="C353" s="216"/>
      <c r="D353" s="217" t="s">
        <v>146</v>
      </c>
      <c r="E353" s="218" t="s">
        <v>1</v>
      </c>
      <c r="F353" s="219" t="s">
        <v>361</v>
      </c>
      <c r="G353" s="216"/>
      <c r="H353" s="220">
        <v>364.8</v>
      </c>
      <c r="I353" s="221"/>
      <c r="J353" s="216"/>
      <c r="K353" s="216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146</v>
      </c>
      <c r="AU353" s="226" t="s">
        <v>144</v>
      </c>
      <c r="AV353" s="13" t="s">
        <v>144</v>
      </c>
      <c r="AW353" s="13" t="s">
        <v>33</v>
      </c>
      <c r="AX353" s="13" t="s">
        <v>77</v>
      </c>
      <c r="AY353" s="226" t="s">
        <v>137</v>
      </c>
    </row>
    <row r="354" spans="2:51" s="13" customFormat="1" ht="11.25">
      <c r="B354" s="215"/>
      <c r="C354" s="216"/>
      <c r="D354" s="217" t="s">
        <v>146</v>
      </c>
      <c r="E354" s="218" t="s">
        <v>1</v>
      </c>
      <c r="F354" s="219" t="s">
        <v>362</v>
      </c>
      <c r="G354" s="216"/>
      <c r="H354" s="220">
        <v>10.2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146</v>
      </c>
      <c r="AU354" s="226" t="s">
        <v>144</v>
      </c>
      <c r="AV354" s="13" t="s">
        <v>144</v>
      </c>
      <c r="AW354" s="13" t="s">
        <v>33</v>
      </c>
      <c r="AX354" s="13" t="s">
        <v>77</v>
      </c>
      <c r="AY354" s="226" t="s">
        <v>137</v>
      </c>
    </row>
    <row r="355" spans="2:51" s="13" customFormat="1" ht="11.25">
      <c r="B355" s="215"/>
      <c r="C355" s="216"/>
      <c r="D355" s="217" t="s">
        <v>146</v>
      </c>
      <c r="E355" s="218" t="s">
        <v>1</v>
      </c>
      <c r="F355" s="219" t="s">
        <v>363</v>
      </c>
      <c r="G355" s="216"/>
      <c r="H355" s="220">
        <v>34.8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146</v>
      </c>
      <c r="AU355" s="226" t="s">
        <v>144</v>
      </c>
      <c r="AV355" s="13" t="s">
        <v>144</v>
      </c>
      <c r="AW355" s="13" t="s">
        <v>33</v>
      </c>
      <c r="AX355" s="13" t="s">
        <v>77</v>
      </c>
      <c r="AY355" s="226" t="s">
        <v>137</v>
      </c>
    </row>
    <row r="356" spans="2:51" s="13" customFormat="1" ht="11.25">
      <c r="B356" s="215"/>
      <c r="C356" s="216"/>
      <c r="D356" s="217" t="s">
        <v>146</v>
      </c>
      <c r="E356" s="218" t="s">
        <v>1</v>
      </c>
      <c r="F356" s="219" t="s">
        <v>364</v>
      </c>
      <c r="G356" s="216"/>
      <c r="H356" s="220">
        <v>19.8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146</v>
      </c>
      <c r="AU356" s="226" t="s">
        <v>144</v>
      </c>
      <c r="AV356" s="13" t="s">
        <v>144</v>
      </c>
      <c r="AW356" s="13" t="s">
        <v>33</v>
      </c>
      <c r="AX356" s="13" t="s">
        <v>77</v>
      </c>
      <c r="AY356" s="226" t="s">
        <v>137</v>
      </c>
    </row>
    <row r="357" spans="2:51" s="13" customFormat="1" ht="11.25">
      <c r="B357" s="215"/>
      <c r="C357" s="216"/>
      <c r="D357" s="217" t="s">
        <v>146</v>
      </c>
      <c r="E357" s="218" t="s">
        <v>1</v>
      </c>
      <c r="F357" s="219" t="s">
        <v>365</v>
      </c>
      <c r="G357" s="216"/>
      <c r="H357" s="220">
        <v>19.4</v>
      </c>
      <c r="I357" s="221"/>
      <c r="J357" s="216"/>
      <c r="K357" s="216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146</v>
      </c>
      <c r="AU357" s="226" t="s">
        <v>144</v>
      </c>
      <c r="AV357" s="13" t="s">
        <v>144</v>
      </c>
      <c r="AW357" s="13" t="s">
        <v>33</v>
      </c>
      <c r="AX357" s="13" t="s">
        <v>77</v>
      </c>
      <c r="AY357" s="226" t="s">
        <v>137</v>
      </c>
    </row>
    <row r="358" spans="2:51" s="13" customFormat="1" ht="11.25">
      <c r="B358" s="215"/>
      <c r="C358" s="216"/>
      <c r="D358" s="217" t="s">
        <v>146</v>
      </c>
      <c r="E358" s="218" t="s">
        <v>1</v>
      </c>
      <c r="F358" s="219" t="s">
        <v>366</v>
      </c>
      <c r="G358" s="216"/>
      <c r="H358" s="220">
        <v>11.7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146</v>
      </c>
      <c r="AU358" s="226" t="s">
        <v>144</v>
      </c>
      <c r="AV358" s="13" t="s">
        <v>144</v>
      </c>
      <c r="AW358" s="13" t="s">
        <v>33</v>
      </c>
      <c r="AX358" s="13" t="s">
        <v>77</v>
      </c>
      <c r="AY358" s="226" t="s">
        <v>137</v>
      </c>
    </row>
    <row r="359" spans="2:51" s="16" customFormat="1" ht="11.25">
      <c r="B359" s="259"/>
      <c r="C359" s="260"/>
      <c r="D359" s="217" t="s">
        <v>146</v>
      </c>
      <c r="E359" s="261" t="s">
        <v>1</v>
      </c>
      <c r="F359" s="262" t="s">
        <v>307</v>
      </c>
      <c r="G359" s="260"/>
      <c r="H359" s="263">
        <v>1068.25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AT359" s="269" t="s">
        <v>146</v>
      </c>
      <c r="AU359" s="269" t="s">
        <v>144</v>
      </c>
      <c r="AV359" s="16" t="s">
        <v>151</v>
      </c>
      <c r="AW359" s="16" t="s">
        <v>33</v>
      </c>
      <c r="AX359" s="16" t="s">
        <v>77</v>
      </c>
      <c r="AY359" s="269" t="s">
        <v>137</v>
      </c>
    </row>
    <row r="360" spans="2:51" s="13" customFormat="1" ht="22.5">
      <c r="B360" s="215"/>
      <c r="C360" s="216"/>
      <c r="D360" s="217" t="s">
        <v>146</v>
      </c>
      <c r="E360" s="218" t="s">
        <v>1</v>
      </c>
      <c r="F360" s="219" t="s">
        <v>428</v>
      </c>
      <c r="G360" s="216"/>
      <c r="H360" s="220">
        <v>135.92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146</v>
      </c>
      <c r="AU360" s="226" t="s">
        <v>144</v>
      </c>
      <c r="AV360" s="13" t="s">
        <v>144</v>
      </c>
      <c r="AW360" s="13" t="s">
        <v>33</v>
      </c>
      <c r="AX360" s="13" t="s">
        <v>77</v>
      </c>
      <c r="AY360" s="226" t="s">
        <v>137</v>
      </c>
    </row>
    <row r="361" spans="2:51" s="16" customFormat="1" ht="11.25">
      <c r="B361" s="259"/>
      <c r="C361" s="260"/>
      <c r="D361" s="217" t="s">
        <v>146</v>
      </c>
      <c r="E361" s="261" t="s">
        <v>1</v>
      </c>
      <c r="F361" s="262" t="s">
        <v>307</v>
      </c>
      <c r="G361" s="260"/>
      <c r="H361" s="263">
        <v>135.92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AT361" s="269" t="s">
        <v>146</v>
      </c>
      <c r="AU361" s="269" t="s">
        <v>144</v>
      </c>
      <c r="AV361" s="16" t="s">
        <v>151</v>
      </c>
      <c r="AW361" s="16" t="s">
        <v>33</v>
      </c>
      <c r="AX361" s="16" t="s">
        <v>77</v>
      </c>
      <c r="AY361" s="269" t="s">
        <v>137</v>
      </c>
    </row>
    <row r="362" spans="2:51" s="15" customFormat="1" ht="11.25">
      <c r="B362" s="248"/>
      <c r="C362" s="249"/>
      <c r="D362" s="217" t="s">
        <v>146</v>
      </c>
      <c r="E362" s="250" t="s">
        <v>1</v>
      </c>
      <c r="F362" s="251" t="s">
        <v>217</v>
      </c>
      <c r="G362" s="249"/>
      <c r="H362" s="252">
        <v>1204.17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146</v>
      </c>
      <c r="AU362" s="258" t="s">
        <v>144</v>
      </c>
      <c r="AV362" s="15" t="s">
        <v>143</v>
      </c>
      <c r="AW362" s="15" t="s">
        <v>33</v>
      </c>
      <c r="AX362" s="15" t="s">
        <v>84</v>
      </c>
      <c r="AY362" s="258" t="s">
        <v>137</v>
      </c>
    </row>
    <row r="363" spans="1:65" s="2" customFormat="1" ht="16.5" customHeight="1">
      <c r="A363" s="35"/>
      <c r="B363" s="36"/>
      <c r="C363" s="237" t="s">
        <v>429</v>
      </c>
      <c r="D363" s="237" t="s">
        <v>182</v>
      </c>
      <c r="E363" s="238" t="s">
        <v>283</v>
      </c>
      <c r="F363" s="239" t="s">
        <v>284</v>
      </c>
      <c r="G363" s="240" t="s">
        <v>177</v>
      </c>
      <c r="H363" s="241">
        <v>463.605</v>
      </c>
      <c r="I363" s="242"/>
      <c r="J363" s="243">
        <f>ROUND(I363*H363,2)</f>
        <v>0</v>
      </c>
      <c r="K363" s="244"/>
      <c r="L363" s="245"/>
      <c r="M363" s="246" t="s">
        <v>1</v>
      </c>
      <c r="N363" s="247" t="s">
        <v>43</v>
      </c>
      <c r="O363" s="72"/>
      <c r="P363" s="211">
        <f>O363*H363</f>
        <v>0</v>
      </c>
      <c r="Q363" s="211">
        <v>0.003</v>
      </c>
      <c r="R363" s="211">
        <f>Q363*H363</f>
        <v>1.3908150000000001</v>
      </c>
      <c r="S363" s="211">
        <v>0</v>
      </c>
      <c r="T363" s="212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3" t="s">
        <v>174</v>
      </c>
      <c r="AT363" s="213" t="s">
        <v>182</v>
      </c>
      <c r="AU363" s="213" t="s">
        <v>144</v>
      </c>
      <c r="AY363" s="18" t="s">
        <v>137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8" t="s">
        <v>144</v>
      </c>
      <c r="BK363" s="214">
        <f>ROUND(I363*H363,2)</f>
        <v>0</v>
      </c>
      <c r="BL363" s="18" t="s">
        <v>143</v>
      </c>
      <c r="BM363" s="213" t="s">
        <v>430</v>
      </c>
    </row>
    <row r="364" spans="2:51" s="13" customFormat="1" ht="11.25">
      <c r="B364" s="215"/>
      <c r="C364" s="216"/>
      <c r="D364" s="217" t="s">
        <v>146</v>
      </c>
      <c r="E364" s="218" t="s">
        <v>1</v>
      </c>
      <c r="F364" s="219" t="s">
        <v>431</v>
      </c>
      <c r="G364" s="216"/>
      <c r="H364" s="220">
        <v>463.605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146</v>
      </c>
      <c r="AU364" s="226" t="s">
        <v>144</v>
      </c>
      <c r="AV364" s="13" t="s">
        <v>144</v>
      </c>
      <c r="AW364" s="13" t="s">
        <v>33</v>
      </c>
      <c r="AX364" s="13" t="s">
        <v>84</v>
      </c>
      <c r="AY364" s="226" t="s">
        <v>137</v>
      </c>
    </row>
    <row r="365" spans="1:65" s="2" customFormat="1" ht="21.75" customHeight="1">
      <c r="A365" s="35"/>
      <c r="B365" s="36"/>
      <c r="C365" s="201" t="s">
        <v>432</v>
      </c>
      <c r="D365" s="201" t="s">
        <v>139</v>
      </c>
      <c r="E365" s="202" t="s">
        <v>433</v>
      </c>
      <c r="F365" s="203" t="s">
        <v>434</v>
      </c>
      <c r="G365" s="204" t="s">
        <v>177</v>
      </c>
      <c r="H365" s="205">
        <v>2833.16</v>
      </c>
      <c r="I365" s="206"/>
      <c r="J365" s="207">
        <f>ROUND(I365*H365,2)</f>
        <v>0</v>
      </c>
      <c r="K365" s="208"/>
      <c r="L365" s="40"/>
      <c r="M365" s="209" t="s">
        <v>1</v>
      </c>
      <c r="N365" s="210" t="s">
        <v>43</v>
      </c>
      <c r="O365" s="72"/>
      <c r="P365" s="211">
        <f>O365*H365</f>
        <v>0</v>
      </c>
      <c r="Q365" s="211">
        <v>6E-05</v>
      </c>
      <c r="R365" s="211">
        <f>Q365*H365</f>
        <v>0.1699896</v>
      </c>
      <c r="S365" s="211">
        <v>0</v>
      </c>
      <c r="T365" s="21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3" t="s">
        <v>143</v>
      </c>
      <c r="AT365" s="213" t="s">
        <v>139</v>
      </c>
      <c r="AU365" s="213" t="s">
        <v>144</v>
      </c>
      <c r="AY365" s="18" t="s">
        <v>137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8" t="s">
        <v>144</v>
      </c>
      <c r="BK365" s="214">
        <f>ROUND(I365*H365,2)</f>
        <v>0</v>
      </c>
      <c r="BL365" s="18" t="s">
        <v>143</v>
      </c>
      <c r="BM365" s="213" t="s">
        <v>435</v>
      </c>
    </row>
    <row r="366" spans="2:51" s="14" customFormat="1" ht="11.25">
      <c r="B366" s="227"/>
      <c r="C366" s="228"/>
      <c r="D366" s="217" t="s">
        <v>146</v>
      </c>
      <c r="E366" s="229" t="s">
        <v>1</v>
      </c>
      <c r="F366" s="230" t="s">
        <v>279</v>
      </c>
      <c r="G366" s="228"/>
      <c r="H366" s="229" t="s">
        <v>1</v>
      </c>
      <c r="I366" s="231"/>
      <c r="J366" s="228"/>
      <c r="K366" s="228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146</v>
      </c>
      <c r="AU366" s="236" t="s">
        <v>144</v>
      </c>
      <c r="AV366" s="14" t="s">
        <v>84</v>
      </c>
      <c r="AW366" s="14" t="s">
        <v>33</v>
      </c>
      <c r="AX366" s="14" t="s">
        <v>77</v>
      </c>
      <c r="AY366" s="236" t="s">
        <v>137</v>
      </c>
    </row>
    <row r="367" spans="2:51" s="13" customFormat="1" ht="11.25">
      <c r="B367" s="215"/>
      <c r="C367" s="216"/>
      <c r="D367" s="217" t="s">
        <v>146</v>
      </c>
      <c r="E367" s="218" t="s">
        <v>1</v>
      </c>
      <c r="F367" s="219" t="s">
        <v>390</v>
      </c>
      <c r="G367" s="216"/>
      <c r="H367" s="220">
        <v>3.12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146</v>
      </c>
      <c r="AU367" s="226" t="s">
        <v>144</v>
      </c>
      <c r="AV367" s="13" t="s">
        <v>144</v>
      </c>
      <c r="AW367" s="13" t="s">
        <v>33</v>
      </c>
      <c r="AX367" s="13" t="s">
        <v>77</v>
      </c>
      <c r="AY367" s="226" t="s">
        <v>137</v>
      </c>
    </row>
    <row r="368" spans="2:51" s="13" customFormat="1" ht="11.25">
      <c r="B368" s="215"/>
      <c r="C368" s="216"/>
      <c r="D368" s="217" t="s">
        <v>146</v>
      </c>
      <c r="E368" s="218" t="s">
        <v>1</v>
      </c>
      <c r="F368" s="219" t="s">
        <v>391</v>
      </c>
      <c r="G368" s="216"/>
      <c r="H368" s="220">
        <v>49.4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146</v>
      </c>
      <c r="AU368" s="226" t="s">
        <v>144</v>
      </c>
      <c r="AV368" s="13" t="s">
        <v>144</v>
      </c>
      <c r="AW368" s="13" t="s">
        <v>33</v>
      </c>
      <c r="AX368" s="13" t="s">
        <v>77</v>
      </c>
      <c r="AY368" s="226" t="s">
        <v>137</v>
      </c>
    </row>
    <row r="369" spans="2:51" s="16" customFormat="1" ht="11.25">
      <c r="B369" s="259"/>
      <c r="C369" s="260"/>
      <c r="D369" s="217" t="s">
        <v>146</v>
      </c>
      <c r="E369" s="261" t="s">
        <v>1</v>
      </c>
      <c r="F369" s="262" t="s">
        <v>307</v>
      </c>
      <c r="G369" s="260"/>
      <c r="H369" s="263">
        <v>52.519999999999996</v>
      </c>
      <c r="I369" s="264"/>
      <c r="J369" s="260"/>
      <c r="K369" s="260"/>
      <c r="L369" s="265"/>
      <c r="M369" s="266"/>
      <c r="N369" s="267"/>
      <c r="O369" s="267"/>
      <c r="P369" s="267"/>
      <c r="Q369" s="267"/>
      <c r="R369" s="267"/>
      <c r="S369" s="267"/>
      <c r="T369" s="268"/>
      <c r="AT369" s="269" t="s">
        <v>146</v>
      </c>
      <c r="AU369" s="269" t="s">
        <v>144</v>
      </c>
      <c r="AV369" s="16" t="s">
        <v>151</v>
      </c>
      <c r="AW369" s="16" t="s">
        <v>33</v>
      </c>
      <c r="AX369" s="16" t="s">
        <v>77</v>
      </c>
      <c r="AY369" s="269" t="s">
        <v>137</v>
      </c>
    </row>
    <row r="370" spans="2:51" s="13" customFormat="1" ht="11.25">
      <c r="B370" s="215"/>
      <c r="C370" s="216"/>
      <c r="D370" s="217" t="s">
        <v>146</v>
      </c>
      <c r="E370" s="218" t="s">
        <v>1</v>
      </c>
      <c r="F370" s="219" t="s">
        <v>308</v>
      </c>
      <c r="G370" s="216"/>
      <c r="H370" s="220">
        <v>2840.16</v>
      </c>
      <c r="I370" s="221"/>
      <c r="J370" s="216"/>
      <c r="K370" s="216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146</v>
      </c>
      <c r="AU370" s="226" t="s">
        <v>144</v>
      </c>
      <c r="AV370" s="13" t="s">
        <v>144</v>
      </c>
      <c r="AW370" s="13" t="s">
        <v>33</v>
      </c>
      <c r="AX370" s="13" t="s">
        <v>77</v>
      </c>
      <c r="AY370" s="226" t="s">
        <v>137</v>
      </c>
    </row>
    <row r="371" spans="2:51" s="14" customFormat="1" ht="11.25">
      <c r="B371" s="227"/>
      <c r="C371" s="228"/>
      <c r="D371" s="217" t="s">
        <v>146</v>
      </c>
      <c r="E371" s="229" t="s">
        <v>1</v>
      </c>
      <c r="F371" s="230" t="s">
        <v>309</v>
      </c>
      <c r="G371" s="228"/>
      <c r="H371" s="229" t="s">
        <v>1</v>
      </c>
      <c r="I371" s="231"/>
      <c r="J371" s="228"/>
      <c r="K371" s="228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146</v>
      </c>
      <c r="AU371" s="236" t="s">
        <v>144</v>
      </c>
      <c r="AV371" s="14" t="s">
        <v>84</v>
      </c>
      <c r="AW371" s="14" t="s">
        <v>33</v>
      </c>
      <c r="AX371" s="14" t="s">
        <v>77</v>
      </c>
      <c r="AY371" s="236" t="s">
        <v>137</v>
      </c>
    </row>
    <row r="372" spans="2:51" s="13" customFormat="1" ht="33.75">
      <c r="B372" s="215"/>
      <c r="C372" s="216"/>
      <c r="D372" s="217" t="s">
        <v>146</v>
      </c>
      <c r="E372" s="218" t="s">
        <v>1</v>
      </c>
      <c r="F372" s="219" t="s">
        <v>310</v>
      </c>
      <c r="G372" s="216"/>
      <c r="H372" s="220">
        <v>-525.535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146</v>
      </c>
      <c r="AU372" s="226" t="s">
        <v>144</v>
      </c>
      <c r="AV372" s="13" t="s">
        <v>144</v>
      </c>
      <c r="AW372" s="13" t="s">
        <v>33</v>
      </c>
      <c r="AX372" s="13" t="s">
        <v>77</v>
      </c>
      <c r="AY372" s="226" t="s">
        <v>137</v>
      </c>
    </row>
    <row r="373" spans="2:51" s="16" customFormat="1" ht="11.25">
      <c r="B373" s="259"/>
      <c r="C373" s="260"/>
      <c r="D373" s="217" t="s">
        <v>146</v>
      </c>
      <c r="E373" s="261" t="s">
        <v>1</v>
      </c>
      <c r="F373" s="262" t="s">
        <v>307</v>
      </c>
      <c r="G373" s="260"/>
      <c r="H373" s="263">
        <v>2314.625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AT373" s="269" t="s">
        <v>146</v>
      </c>
      <c r="AU373" s="269" t="s">
        <v>144</v>
      </c>
      <c r="AV373" s="16" t="s">
        <v>151</v>
      </c>
      <c r="AW373" s="16" t="s">
        <v>33</v>
      </c>
      <c r="AX373" s="16" t="s">
        <v>77</v>
      </c>
      <c r="AY373" s="269" t="s">
        <v>137</v>
      </c>
    </row>
    <row r="374" spans="2:51" s="13" customFormat="1" ht="11.25">
      <c r="B374" s="215"/>
      <c r="C374" s="216"/>
      <c r="D374" s="217" t="s">
        <v>146</v>
      </c>
      <c r="E374" s="218" t="s">
        <v>1</v>
      </c>
      <c r="F374" s="219" t="s">
        <v>311</v>
      </c>
      <c r="G374" s="216"/>
      <c r="H374" s="220">
        <v>2.555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146</v>
      </c>
      <c r="AU374" s="226" t="s">
        <v>144</v>
      </c>
      <c r="AV374" s="13" t="s">
        <v>144</v>
      </c>
      <c r="AW374" s="13" t="s">
        <v>33</v>
      </c>
      <c r="AX374" s="13" t="s">
        <v>77</v>
      </c>
      <c r="AY374" s="226" t="s">
        <v>137</v>
      </c>
    </row>
    <row r="375" spans="2:51" s="13" customFormat="1" ht="11.25">
      <c r="B375" s="215"/>
      <c r="C375" s="216"/>
      <c r="D375" s="217" t="s">
        <v>146</v>
      </c>
      <c r="E375" s="218" t="s">
        <v>1</v>
      </c>
      <c r="F375" s="219" t="s">
        <v>312</v>
      </c>
      <c r="G375" s="216"/>
      <c r="H375" s="220">
        <v>2.555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146</v>
      </c>
      <c r="AU375" s="226" t="s">
        <v>144</v>
      </c>
      <c r="AV375" s="13" t="s">
        <v>144</v>
      </c>
      <c r="AW375" s="13" t="s">
        <v>33</v>
      </c>
      <c r="AX375" s="13" t="s">
        <v>77</v>
      </c>
      <c r="AY375" s="226" t="s">
        <v>137</v>
      </c>
    </row>
    <row r="376" spans="2:51" s="13" customFormat="1" ht="11.25">
      <c r="B376" s="215"/>
      <c r="C376" s="216"/>
      <c r="D376" s="217" t="s">
        <v>146</v>
      </c>
      <c r="E376" s="218" t="s">
        <v>1</v>
      </c>
      <c r="F376" s="219" t="s">
        <v>313</v>
      </c>
      <c r="G376" s="216"/>
      <c r="H376" s="220">
        <v>188.16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146</v>
      </c>
      <c r="AU376" s="226" t="s">
        <v>144</v>
      </c>
      <c r="AV376" s="13" t="s">
        <v>144</v>
      </c>
      <c r="AW376" s="13" t="s">
        <v>33</v>
      </c>
      <c r="AX376" s="13" t="s">
        <v>77</v>
      </c>
      <c r="AY376" s="226" t="s">
        <v>137</v>
      </c>
    </row>
    <row r="377" spans="2:51" s="13" customFormat="1" ht="11.25">
      <c r="B377" s="215"/>
      <c r="C377" s="216"/>
      <c r="D377" s="217" t="s">
        <v>146</v>
      </c>
      <c r="E377" s="218" t="s">
        <v>1</v>
      </c>
      <c r="F377" s="219" t="s">
        <v>314</v>
      </c>
      <c r="G377" s="216"/>
      <c r="H377" s="220">
        <v>1.96</v>
      </c>
      <c r="I377" s="221"/>
      <c r="J377" s="216"/>
      <c r="K377" s="216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146</v>
      </c>
      <c r="AU377" s="226" t="s">
        <v>144</v>
      </c>
      <c r="AV377" s="13" t="s">
        <v>144</v>
      </c>
      <c r="AW377" s="13" t="s">
        <v>33</v>
      </c>
      <c r="AX377" s="13" t="s">
        <v>77</v>
      </c>
      <c r="AY377" s="226" t="s">
        <v>137</v>
      </c>
    </row>
    <row r="378" spans="2:51" s="13" customFormat="1" ht="11.25">
      <c r="B378" s="215"/>
      <c r="C378" s="216"/>
      <c r="D378" s="217" t="s">
        <v>146</v>
      </c>
      <c r="E378" s="218" t="s">
        <v>1</v>
      </c>
      <c r="F378" s="219" t="s">
        <v>315</v>
      </c>
      <c r="G378" s="216"/>
      <c r="H378" s="220">
        <v>18.865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146</v>
      </c>
      <c r="AU378" s="226" t="s">
        <v>144</v>
      </c>
      <c r="AV378" s="13" t="s">
        <v>144</v>
      </c>
      <c r="AW378" s="13" t="s">
        <v>33</v>
      </c>
      <c r="AX378" s="13" t="s">
        <v>77</v>
      </c>
      <c r="AY378" s="226" t="s">
        <v>137</v>
      </c>
    </row>
    <row r="379" spans="2:51" s="13" customFormat="1" ht="11.25">
      <c r="B379" s="215"/>
      <c r="C379" s="216"/>
      <c r="D379" s="217" t="s">
        <v>146</v>
      </c>
      <c r="E379" s="218" t="s">
        <v>1</v>
      </c>
      <c r="F379" s="219" t="s">
        <v>316</v>
      </c>
      <c r="G379" s="216"/>
      <c r="H379" s="220">
        <v>1.103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146</v>
      </c>
      <c r="AU379" s="226" t="s">
        <v>144</v>
      </c>
      <c r="AV379" s="13" t="s">
        <v>144</v>
      </c>
      <c r="AW379" s="13" t="s">
        <v>33</v>
      </c>
      <c r="AX379" s="13" t="s">
        <v>77</v>
      </c>
      <c r="AY379" s="226" t="s">
        <v>137</v>
      </c>
    </row>
    <row r="380" spans="2:51" s="13" customFormat="1" ht="11.25">
      <c r="B380" s="215"/>
      <c r="C380" s="216"/>
      <c r="D380" s="217" t="s">
        <v>146</v>
      </c>
      <c r="E380" s="218" t="s">
        <v>1</v>
      </c>
      <c r="F380" s="219" t="s">
        <v>317</v>
      </c>
      <c r="G380" s="216"/>
      <c r="H380" s="220">
        <v>127.68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146</v>
      </c>
      <c r="AU380" s="226" t="s">
        <v>144</v>
      </c>
      <c r="AV380" s="13" t="s">
        <v>144</v>
      </c>
      <c r="AW380" s="13" t="s">
        <v>33</v>
      </c>
      <c r="AX380" s="13" t="s">
        <v>77</v>
      </c>
      <c r="AY380" s="226" t="s">
        <v>137</v>
      </c>
    </row>
    <row r="381" spans="2:51" s="13" customFormat="1" ht="11.25">
      <c r="B381" s="215"/>
      <c r="C381" s="216"/>
      <c r="D381" s="217" t="s">
        <v>146</v>
      </c>
      <c r="E381" s="218" t="s">
        <v>1</v>
      </c>
      <c r="F381" s="219" t="s">
        <v>318</v>
      </c>
      <c r="G381" s="216"/>
      <c r="H381" s="220">
        <v>3.57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146</v>
      </c>
      <c r="AU381" s="226" t="s">
        <v>144</v>
      </c>
      <c r="AV381" s="13" t="s">
        <v>144</v>
      </c>
      <c r="AW381" s="13" t="s">
        <v>33</v>
      </c>
      <c r="AX381" s="13" t="s">
        <v>77</v>
      </c>
      <c r="AY381" s="226" t="s">
        <v>137</v>
      </c>
    </row>
    <row r="382" spans="2:51" s="13" customFormat="1" ht="11.25">
      <c r="B382" s="215"/>
      <c r="C382" s="216"/>
      <c r="D382" s="217" t="s">
        <v>146</v>
      </c>
      <c r="E382" s="218" t="s">
        <v>1</v>
      </c>
      <c r="F382" s="219" t="s">
        <v>319</v>
      </c>
      <c r="G382" s="216"/>
      <c r="H382" s="220">
        <v>12.18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146</v>
      </c>
      <c r="AU382" s="226" t="s">
        <v>144</v>
      </c>
      <c r="AV382" s="13" t="s">
        <v>144</v>
      </c>
      <c r="AW382" s="13" t="s">
        <v>33</v>
      </c>
      <c r="AX382" s="13" t="s">
        <v>77</v>
      </c>
      <c r="AY382" s="226" t="s">
        <v>137</v>
      </c>
    </row>
    <row r="383" spans="2:51" s="13" customFormat="1" ht="11.25">
      <c r="B383" s="215"/>
      <c r="C383" s="216"/>
      <c r="D383" s="217" t="s">
        <v>146</v>
      </c>
      <c r="E383" s="218" t="s">
        <v>1</v>
      </c>
      <c r="F383" s="219" t="s">
        <v>320</v>
      </c>
      <c r="G383" s="216"/>
      <c r="H383" s="220">
        <v>6.93</v>
      </c>
      <c r="I383" s="221"/>
      <c r="J383" s="216"/>
      <c r="K383" s="216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146</v>
      </c>
      <c r="AU383" s="226" t="s">
        <v>144</v>
      </c>
      <c r="AV383" s="13" t="s">
        <v>144</v>
      </c>
      <c r="AW383" s="13" t="s">
        <v>33</v>
      </c>
      <c r="AX383" s="13" t="s">
        <v>77</v>
      </c>
      <c r="AY383" s="226" t="s">
        <v>137</v>
      </c>
    </row>
    <row r="384" spans="2:51" s="13" customFormat="1" ht="11.25">
      <c r="B384" s="215"/>
      <c r="C384" s="216"/>
      <c r="D384" s="217" t="s">
        <v>146</v>
      </c>
      <c r="E384" s="218" t="s">
        <v>1</v>
      </c>
      <c r="F384" s="219" t="s">
        <v>321</v>
      </c>
      <c r="G384" s="216"/>
      <c r="H384" s="220">
        <v>6.79</v>
      </c>
      <c r="I384" s="221"/>
      <c r="J384" s="216"/>
      <c r="K384" s="216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146</v>
      </c>
      <c r="AU384" s="226" t="s">
        <v>144</v>
      </c>
      <c r="AV384" s="13" t="s">
        <v>144</v>
      </c>
      <c r="AW384" s="13" t="s">
        <v>33</v>
      </c>
      <c r="AX384" s="13" t="s">
        <v>77</v>
      </c>
      <c r="AY384" s="226" t="s">
        <v>137</v>
      </c>
    </row>
    <row r="385" spans="2:51" s="13" customFormat="1" ht="11.25">
      <c r="B385" s="215"/>
      <c r="C385" s="216"/>
      <c r="D385" s="217" t="s">
        <v>146</v>
      </c>
      <c r="E385" s="218" t="s">
        <v>1</v>
      </c>
      <c r="F385" s="219" t="s">
        <v>322</v>
      </c>
      <c r="G385" s="216"/>
      <c r="H385" s="220">
        <v>4.095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146</v>
      </c>
      <c r="AU385" s="226" t="s">
        <v>144</v>
      </c>
      <c r="AV385" s="13" t="s">
        <v>144</v>
      </c>
      <c r="AW385" s="13" t="s">
        <v>33</v>
      </c>
      <c r="AX385" s="13" t="s">
        <v>77</v>
      </c>
      <c r="AY385" s="226" t="s">
        <v>137</v>
      </c>
    </row>
    <row r="386" spans="2:51" s="16" customFormat="1" ht="11.25">
      <c r="B386" s="259"/>
      <c r="C386" s="260"/>
      <c r="D386" s="217" t="s">
        <v>146</v>
      </c>
      <c r="E386" s="261" t="s">
        <v>1</v>
      </c>
      <c r="F386" s="262" t="s">
        <v>307</v>
      </c>
      <c r="G386" s="260"/>
      <c r="H386" s="263">
        <v>376.4430000000001</v>
      </c>
      <c r="I386" s="264"/>
      <c r="J386" s="260"/>
      <c r="K386" s="260"/>
      <c r="L386" s="265"/>
      <c r="M386" s="266"/>
      <c r="N386" s="267"/>
      <c r="O386" s="267"/>
      <c r="P386" s="267"/>
      <c r="Q386" s="267"/>
      <c r="R386" s="267"/>
      <c r="S386" s="267"/>
      <c r="T386" s="268"/>
      <c r="AT386" s="269" t="s">
        <v>146</v>
      </c>
      <c r="AU386" s="269" t="s">
        <v>144</v>
      </c>
      <c r="AV386" s="16" t="s">
        <v>151</v>
      </c>
      <c r="AW386" s="16" t="s">
        <v>33</v>
      </c>
      <c r="AX386" s="16" t="s">
        <v>77</v>
      </c>
      <c r="AY386" s="269" t="s">
        <v>137</v>
      </c>
    </row>
    <row r="387" spans="2:51" s="13" customFormat="1" ht="11.25">
      <c r="B387" s="215"/>
      <c r="C387" s="216"/>
      <c r="D387" s="217" t="s">
        <v>146</v>
      </c>
      <c r="E387" s="218" t="s">
        <v>1</v>
      </c>
      <c r="F387" s="219" t="s">
        <v>323</v>
      </c>
      <c r="G387" s="216"/>
      <c r="H387" s="220">
        <v>42</v>
      </c>
      <c r="I387" s="221"/>
      <c r="J387" s="216"/>
      <c r="K387" s="216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146</v>
      </c>
      <c r="AU387" s="226" t="s">
        <v>144</v>
      </c>
      <c r="AV387" s="13" t="s">
        <v>144</v>
      </c>
      <c r="AW387" s="13" t="s">
        <v>33</v>
      </c>
      <c r="AX387" s="13" t="s">
        <v>77</v>
      </c>
      <c r="AY387" s="226" t="s">
        <v>137</v>
      </c>
    </row>
    <row r="388" spans="2:51" s="16" customFormat="1" ht="11.25">
      <c r="B388" s="259"/>
      <c r="C388" s="260"/>
      <c r="D388" s="217" t="s">
        <v>146</v>
      </c>
      <c r="E388" s="261" t="s">
        <v>1</v>
      </c>
      <c r="F388" s="262" t="s">
        <v>307</v>
      </c>
      <c r="G388" s="260"/>
      <c r="H388" s="263">
        <v>42</v>
      </c>
      <c r="I388" s="264"/>
      <c r="J388" s="260"/>
      <c r="K388" s="260"/>
      <c r="L388" s="265"/>
      <c r="M388" s="266"/>
      <c r="N388" s="267"/>
      <c r="O388" s="267"/>
      <c r="P388" s="267"/>
      <c r="Q388" s="267"/>
      <c r="R388" s="267"/>
      <c r="S388" s="267"/>
      <c r="T388" s="268"/>
      <c r="AT388" s="269" t="s">
        <v>146</v>
      </c>
      <c r="AU388" s="269" t="s">
        <v>144</v>
      </c>
      <c r="AV388" s="16" t="s">
        <v>151</v>
      </c>
      <c r="AW388" s="16" t="s">
        <v>33</v>
      </c>
      <c r="AX388" s="16" t="s">
        <v>77</v>
      </c>
      <c r="AY388" s="269" t="s">
        <v>137</v>
      </c>
    </row>
    <row r="389" spans="2:51" s="13" customFormat="1" ht="22.5">
      <c r="B389" s="215"/>
      <c r="C389" s="216"/>
      <c r="D389" s="217" t="s">
        <v>146</v>
      </c>
      <c r="E389" s="218" t="s">
        <v>1</v>
      </c>
      <c r="F389" s="219" t="s">
        <v>324</v>
      </c>
      <c r="G389" s="216"/>
      <c r="H389" s="220">
        <v>47.572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146</v>
      </c>
      <c r="AU389" s="226" t="s">
        <v>144</v>
      </c>
      <c r="AV389" s="13" t="s">
        <v>144</v>
      </c>
      <c r="AW389" s="13" t="s">
        <v>33</v>
      </c>
      <c r="AX389" s="13" t="s">
        <v>77</v>
      </c>
      <c r="AY389" s="226" t="s">
        <v>137</v>
      </c>
    </row>
    <row r="390" spans="2:51" s="16" customFormat="1" ht="11.25">
      <c r="B390" s="259"/>
      <c r="C390" s="260"/>
      <c r="D390" s="217" t="s">
        <v>146</v>
      </c>
      <c r="E390" s="261" t="s">
        <v>1</v>
      </c>
      <c r="F390" s="262" t="s">
        <v>307</v>
      </c>
      <c r="G390" s="260"/>
      <c r="H390" s="263">
        <v>47.572</v>
      </c>
      <c r="I390" s="264"/>
      <c r="J390" s="260"/>
      <c r="K390" s="260"/>
      <c r="L390" s="265"/>
      <c r="M390" s="266"/>
      <c r="N390" s="267"/>
      <c r="O390" s="267"/>
      <c r="P390" s="267"/>
      <c r="Q390" s="267"/>
      <c r="R390" s="267"/>
      <c r="S390" s="267"/>
      <c r="T390" s="268"/>
      <c r="AT390" s="269" t="s">
        <v>146</v>
      </c>
      <c r="AU390" s="269" t="s">
        <v>144</v>
      </c>
      <c r="AV390" s="16" t="s">
        <v>151</v>
      </c>
      <c r="AW390" s="16" t="s">
        <v>33</v>
      </c>
      <c r="AX390" s="16" t="s">
        <v>77</v>
      </c>
      <c r="AY390" s="269" t="s">
        <v>137</v>
      </c>
    </row>
    <row r="391" spans="2:51" s="15" customFormat="1" ht="11.25">
      <c r="B391" s="248"/>
      <c r="C391" s="249"/>
      <c r="D391" s="217" t="s">
        <v>146</v>
      </c>
      <c r="E391" s="250" t="s">
        <v>1</v>
      </c>
      <c r="F391" s="251" t="s">
        <v>217</v>
      </c>
      <c r="G391" s="249"/>
      <c r="H391" s="252">
        <v>2833.159999999999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146</v>
      </c>
      <c r="AU391" s="258" t="s">
        <v>144</v>
      </c>
      <c r="AV391" s="15" t="s">
        <v>143</v>
      </c>
      <c r="AW391" s="15" t="s">
        <v>33</v>
      </c>
      <c r="AX391" s="15" t="s">
        <v>84</v>
      </c>
      <c r="AY391" s="258" t="s">
        <v>137</v>
      </c>
    </row>
    <row r="392" spans="1:65" s="2" customFormat="1" ht="16.5" customHeight="1">
      <c r="A392" s="35"/>
      <c r="B392" s="36"/>
      <c r="C392" s="201" t="s">
        <v>436</v>
      </c>
      <c r="D392" s="201" t="s">
        <v>139</v>
      </c>
      <c r="E392" s="202" t="s">
        <v>437</v>
      </c>
      <c r="F392" s="203" t="s">
        <v>438</v>
      </c>
      <c r="G392" s="204" t="s">
        <v>220</v>
      </c>
      <c r="H392" s="205">
        <v>156</v>
      </c>
      <c r="I392" s="206"/>
      <c r="J392" s="207">
        <f>ROUND(I392*H392,2)</f>
        <v>0</v>
      </c>
      <c r="K392" s="208"/>
      <c r="L392" s="40"/>
      <c r="M392" s="209" t="s">
        <v>1</v>
      </c>
      <c r="N392" s="210" t="s">
        <v>43</v>
      </c>
      <c r="O392" s="72"/>
      <c r="P392" s="211">
        <f>O392*H392</f>
        <v>0</v>
      </c>
      <c r="Q392" s="211">
        <v>6E-05</v>
      </c>
      <c r="R392" s="211">
        <f>Q392*H392</f>
        <v>0.00936</v>
      </c>
      <c r="S392" s="211">
        <v>0</v>
      </c>
      <c r="T392" s="21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3" t="s">
        <v>143</v>
      </c>
      <c r="AT392" s="213" t="s">
        <v>139</v>
      </c>
      <c r="AU392" s="213" t="s">
        <v>144</v>
      </c>
      <c r="AY392" s="18" t="s">
        <v>137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8" t="s">
        <v>144</v>
      </c>
      <c r="BK392" s="214">
        <f>ROUND(I392*H392,2)</f>
        <v>0</v>
      </c>
      <c r="BL392" s="18" t="s">
        <v>143</v>
      </c>
      <c r="BM392" s="213" t="s">
        <v>439</v>
      </c>
    </row>
    <row r="393" spans="2:51" s="13" customFormat="1" ht="11.25">
      <c r="B393" s="215"/>
      <c r="C393" s="216"/>
      <c r="D393" s="217" t="s">
        <v>146</v>
      </c>
      <c r="E393" s="218" t="s">
        <v>1</v>
      </c>
      <c r="F393" s="219" t="s">
        <v>440</v>
      </c>
      <c r="G393" s="216"/>
      <c r="H393" s="220">
        <v>156</v>
      </c>
      <c r="I393" s="221"/>
      <c r="J393" s="216"/>
      <c r="K393" s="216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146</v>
      </c>
      <c r="AU393" s="226" t="s">
        <v>144</v>
      </c>
      <c r="AV393" s="13" t="s">
        <v>144</v>
      </c>
      <c r="AW393" s="13" t="s">
        <v>33</v>
      </c>
      <c r="AX393" s="13" t="s">
        <v>84</v>
      </c>
      <c r="AY393" s="226" t="s">
        <v>137</v>
      </c>
    </row>
    <row r="394" spans="1:65" s="2" customFormat="1" ht="16.5" customHeight="1">
      <c r="A394" s="35"/>
      <c r="B394" s="36"/>
      <c r="C394" s="237" t="s">
        <v>441</v>
      </c>
      <c r="D394" s="237" t="s">
        <v>182</v>
      </c>
      <c r="E394" s="238" t="s">
        <v>442</v>
      </c>
      <c r="F394" s="239" t="s">
        <v>443</v>
      </c>
      <c r="G394" s="240" t="s">
        <v>220</v>
      </c>
      <c r="H394" s="241">
        <v>171.6</v>
      </c>
      <c r="I394" s="242"/>
      <c r="J394" s="243">
        <f>ROUND(I394*H394,2)</f>
        <v>0</v>
      </c>
      <c r="K394" s="244"/>
      <c r="L394" s="245"/>
      <c r="M394" s="246" t="s">
        <v>1</v>
      </c>
      <c r="N394" s="247" t="s">
        <v>43</v>
      </c>
      <c r="O394" s="72"/>
      <c r="P394" s="211">
        <f>O394*H394</f>
        <v>0</v>
      </c>
      <c r="Q394" s="211">
        <v>0</v>
      </c>
      <c r="R394" s="211">
        <f>Q394*H394</f>
        <v>0</v>
      </c>
      <c r="S394" s="211">
        <v>0</v>
      </c>
      <c r="T394" s="212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3" t="s">
        <v>174</v>
      </c>
      <c r="AT394" s="213" t="s">
        <v>182</v>
      </c>
      <c r="AU394" s="213" t="s">
        <v>144</v>
      </c>
      <c r="AY394" s="18" t="s">
        <v>137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8" t="s">
        <v>144</v>
      </c>
      <c r="BK394" s="214">
        <f>ROUND(I394*H394,2)</f>
        <v>0</v>
      </c>
      <c r="BL394" s="18" t="s">
        <v>143</v>
      </c>
      <c r="BM394" s="213" t="s">
        <v>444</v>
      </c>
    </row>
    <row r="395" spans="2:51" s="13" customFormat="1" ht="11.25">
      <c r="B395" s="215"/>
      <c r="C395" s="216"/>
      <c r="D395" s="217" t="s">
        <v>146</v>
      </c>
      <c r="E395" s="218" t="s">
        <v>1</v>
      </c>
      <c r="F395" s="219" t="s">
        <v>445</v>
      </c>
      <c r="G395" s="216"/>
      <c r="H395" s="220">
        <v>171.6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146</v>
      </c>
      <c r="AU395" s="226" t="s">
        <v>144</v>
      </c>
      <c r="AV395" s="13" t="s">
        <v>144</v>
      </c>
      <c r="AW395" s="13" t="s">
        <v>33</v>
      </c>
      <c r="AX395" s="13" t="s">
        <v>84</v>
      </c>
      <c r="AY395" s="226" t="s">
        <v>137</v>
      </c>
    </row>
    <row r="396" spans="1:65" s="2" customFormat="1" ht="16.5" customHeight="1">
      <c r="A396" s="35"/>
      <c r="B396" s="36"/>
      <c r="C396" s="201" t="s">
        <v>446</v>
      </c>
      <c r="D396" s="201" t="s">
        <v>139</v>
      </c>
      <c r="E396" s="202" t="s">
        <v>447</v>
      </c>
      <c r="F396" s="203" t="s">
        <v>448</v>
      </c>
      <c r="G396" s="204" t="s">
        <v>220</v>
      </c>
      <c r="H396" s="205">
        <v>246.89</v>
      </c>
      <c r="I396" s="206"/>
      <c r="J396" s="207">
        <f>ROUND(I396*H396,2)</f>
        <v>0</v>
      </c>
      <c r="K396" s="208"/>
      <c r="L396" s="40"/>
      <c r="M396" s="209" t="s">
        <v>1</v>
      </c>
      <c r="N396" s="210" t="s">
        <v>43</v>
      </c>
      <c r="O396" s="72"/>
      <c r="P396" s="211">
        <f>O396*H396</f>
        <v>0</v>
      </c>
      <c r="Q396" s="211">
        <v>0.00025</v>
      </c>
      <c r="R396" s="211">
        <f>Q396*H396</f>
        <v>0.0617225</v>
      </c>
      <c r="S396" s="211">
        <v>0</v>
      </c>
      <c r="T396" s="212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3" t="s">
        <v>143</v>
      </c>
      <c r="AT396" s="213" t="s">
        <v>139</v>
      </c>
      <c r="AU396" s="213" t="s">
        <v>144</v>
      </c>
      <c r="AY396" s="18" t="s">
        <v>137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18" t="s">
        <v>144</v>
      </c>
      <c r="BK396" s="214">
        <f>ROUND(I396*H396,2)</f>
        <v>0</v>
      </c>
      <c r="BL396" s="18" t="s">
        <v>143</v>
      </c>
      <c r="BM396" s="213" t="s">
        <v>449</v>
      </c>
    </row>
    <row r="397" spans="2:51" s="14" customFormat="1" ht="11.25">
      <c r="B397" s="227"/>
      <c r="C397" s="228"/>
      <c r="D397" s="217" t="s">
        <v>146</v>
      </c>
      <c r="E397" s="229" t="s">
        <v>1</v>
      </c>
      <c r="F397" s="230" t="s">
        <v>450</v>
      </c>
      <c r="G397" s="228"/>
      <c r="H397" s="229" t="s">
        <v>1</v>
      </c>
      <c r="I397" s="231"/>
      <c r="J397" s="228"/>
      <c r="K397" s="228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146</v>
      </c>
      <c r="AU397" s="236" t="s">
        <v>144</v>
      </c>
      <c r="AV397" s="14" t="s">
        <v>84</v>
      </c>
      <c r="AW397" s="14" t="s">
        <v>33</v>
      </c>
      <c r="AX397" s="14" t="s">
        <v>77</v>
      </c>
      <c r="AY397" s="236" t="s">
        <v>137</v>
      </c>
    </row>
    <row r="398" spans="2:51" s="13" customFormat="1" ht="11.25">
      <c r="B398" s="215"/>
      <c r="C398" s="216"/>
      <c r="D398" s="217" t="s">
        <v>146</v>
      </c>
      <c r="E398" s="218" t="s">
        <v>1</v>
      </c>
      <c r="F398" s="219" t="s">
        <v>451</v>
      </c>
      <c r="G398" s="216"/>
      <c r="H398" s="220">
        <v>246.89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146</v>
      </c>
      <c r="AU398" s="226" t="s">
        <v>144</v>
      </c>
      <c r="AV398" s="13" t="s">
        <v>144</v>
      </c>
      <c r="AW398" s="13" t="s">
        <v>33</v>
      </c>
      <c r="AX398" s="13" t="s">
        <v>84</v>
      </c>
      <c r="AY398" s="226" t="s">
        <v>137</v>
      </c>
    </row>
    <row r="399" spans="1:65" s="2" customFormat="1" ht="16.5" customHeight="1">
      <c r="A399" s="35"/>
      <c r="B399" s="36"/>
      <c r="C399" s="237" t="s">
        <v>452</v>
      </c>
      <c r="D399" s="237" t="s">
        <v>182</v>
      </c>
      <c r="E399" s="238" t="s">
        <v>453</v>
      </c>
      <c r="F399" s="239" t="s">
        <v>454</v>
      </c>
      <c r="G399" s="240" t="s">
        <v>220</v>
      </c>
      <c r="H399" s="241">
        <v>285.158</v>
      </c>
      <c r="I399" s="242"/>
      <c r="J399" s="243">
        <f>ROUND(I399*H399,2)</f>
        <v>0</v>
      </c>
      <c r="K399" s="244"/>
      <c r="L399" s="245"/>
      <c r="M399" s="246" t="s">
        <v>1</v>
      </c>
      <c r="N399" s="247" t="s">
        <v>43</v>
      </c>
      <c r="O399" s="72"/>
      <c r="P399" s="211">
        <f>O399*H399</f>
        <v>0</v>
      </c>
      <c r="Q399" s="211">
        <v>0.0002</v>
      </c>
      <c r="R399" s="211">
        <f>Q399*H399</f>
        <v>0.05703160000000001</v>
      </c>
      <c r="S399" s="211">
        <v>0</v>
      </c>
      <c r="T399" s="21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3" t="s">
        <v>174</v>
      </c>
      <c r="AT399" s="213" t="s">
        <v>182</v>
      </c>
      <c r="AU399" s="213" t="s">
        <v>144</v>
      </c>
      <c r="AY399" s="18" t="s">
        <v>137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8" t="s">
        <v>144</v>
      </c>
      <c r="BK399" s="214">
        <f>ROUND(I399*H399,2)</f>
        <v>0</v>
      </c>
      <c r="BL399" s="18" t="s">
        <v>143</v>
      </c>
      <c r="BM399" s="213" t="s">
        <v>455</v>
      </c>
    </row>
    <row r="400" spans="2:51" s="14" customFormat="1" ht="11.25">
      <c r="B400" s="227"/>
      <c r="C400" s="228"/>
      <c r="D400" s="217" t="s">
        <v>146</v>
      </c>
      <c r="E400" s="229" t="s">
        <v>1</v>
      </c>
      <c r="F400" s="230" t="s">
        <v>344</v>
      </c>
      <c r="G400" s="228"/>
      <c r="H400" s="229" t="s">
        <v>1</v>
      </c>
      <c r="I400" s="231"/>
      <c r="J400" s="228"/>
      <c r="K400" s="228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146</v>
      </c>
      <c r="AU400" s="236" t="s">
        <v>144</v>
      </c>
      <c r="AV400" s="14" t="s">
        <v>84</v>
      </c>
      <c r="AW400" s="14" t="s">
        <v>33</v>
      </c>
      <c r="AX400" s="14" t="s">
        <v>77</v>
      </c>
      <c r="AY400" s="236" t="s">
        <v>137</v>
      </c>
    </row>
    <row r="401" spans="2:51" s="13" customFormat="1" ht="11.25">
      <c r="B401" s="215"/>
      <c r="C401" s="216"/>
      <c r="D401" s="217" t="s">
        <v>146</v>
      </c>
      <c r="E401" s="218" t="s">
        <v>1</v>
      </c>
      <c r="F401" s="219" t="s">
        <v>456</v>
      </c>
      <c r="G401" s="216"/>
      <c r="H401" s="220">
        <v>271.579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146</v>
      </c>
      <c r="AU401" s="226" t="s">
        <v>144</v>
      </c>
      <c r="AV401" s="13" t="s">
        <v>144</v>
      </c>
      <c r="AW401" s="13" t="s">
        <v>33</v>
      </c>
      <c r="AX401" s="13" t="s">
        <v>84</v>
      </c>
      <c r="AY401" s="226" t="s">
        <v>137</v>
      </c>
    </row>
    <row r="402" spans="2:51" s="13" customFormat="1" ht="11.25">
      <c r="B402" s="215"/>
      <c r="C402" s="216"/>
      <c r="D402" s="217" t="s">
        <v>146</v>
      </c>
      <c r="E402" s="216"/>
      <c r="F402" s="219" t="s">
        <v>457</v>
      </c>
      <c r="G402" s="216"/>
      <c r="H402" s="220">
        <v>285.158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146</v>
      </c>
      <c r="AU402" s="226" t="s">
        <v>144</v>
      </c>
      <c r="AV402" s="13" t="s">
        <v>144</v>
      </c>
      <c r="AW402" s="13" t="s">
        <v>4</v>
      </c>
      <c r="AX402" s="13" t="s">
        <v>84</v>
      </c>
      <c r="AY402" s="226" t="s">
        <v>137</v>
      </c>
    </row>
    <row r="403" spans="1:65" s="2" customFormat="1" ht="21.75" customHeight="1">
      <c r="A403" s="35"/>
      <c r="B403" s="36"/>
      <c r="C403" s="201" t="s">
        <v>458</v>
      </c>
      <c r="D403" s="201" t="s">
        <v>139</v>
      </c>
      <c r="E403" s="202" t="s">
        <v>459</v>
      </c>
      <c r="F403" s="203" t="s">
        <v>460</v>
      </c>
      <c r="G403" s="204" t="s">
        <v>177</v>
      </c>
      <c r="H403" s="205">
        <v>3126.615</v>
      </c>
      <c r="I403" s="206"/>
      <c r="J403" s="207">
        <f>ROUND(I403*H403,2)</f>
        <v>0</v>
      </c>
      <c r="K403" s="208"/>
      <c r="L403" s="40"/>
      <c r="M403" s="209" t="s">
        <v>1</v>
      </c>
      <c r="N403" s="210" t="s">
        <v>43</v>
      </c>
      <c r="O403" s="72"/>
      <c r="P403" s="211">
        <f>O403*H403</f>
        <v>0</v>
      </c>
      <c r="Q403" s="211">
        <v>0.01255</v>
      </c>
      <c r="R403" s="211">
        <f>Q403*H403</f>
        <v>39.23901825</v>
      </c>
      <c r="S403" s="211">
        <v>0</v>
      </c>
      <c r="T403" s="212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3" t="s">
        <v>143</v>
      </c>
      <c r="AT403" s="213" t="s">
        <v>139</v>
      </c>
      <c r="AU403" s="213" t="s">
        <v>144</v>
      </c>
      <c r="AY403" s="18" t="s">
        <v>137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8" t="s">
        <v>144</v>
      </c>
      <c r="BK403" s="214">
        <f>ROUND(I403*H403,2)</f>
        <v>0</v>
      </c>
      <c r="BL403" s="18" t="s">
        <v>143</v>
      </c>
      <c r="BM403" s="213" t="s">
        <v>461</v>
      </c>
    </row>
    <row r="404" spans="2:51" s="14" customFormat="1" ht="11.25">
      <c r="B404" s="227"/>
      <c r="C404" s="228"/>
      <c r="D404" s="217" t="s">
        <v>146</v>
      </c>
      <c r="E404" s="229" t="s">
        <v>1</v>
      </c>
      <c r="F404" s="230" t="s">
        <v>279</v>
      </c>
      <c r="G404" s="228"/>
      <c r="H404" s="229" t="s">
        <v>1</v>
      </c>
      <c r="I404" s="231"/>
      <c r="J404" s="228"/>
      <c r="K404" s="228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146</v>
      </c>
      <c r="AU404" s="236" t="s">
        <v>144</v>
      </c>
      <c r="AV404" s="14" t="s">
        <v>84</v>
      </c>
      <c r="AW404" s="14" t="s">
        <v>33</v>
      </c>
      <c r="AX404" s="14" t="s">
        <v>77</v>
      </c>
      <c r="AY404" s="236" t="s">
        <v>137</v>
      </c>
    </row>
    <row r="405" spans="2:51" s="13" customFormat="1" ht="11.25">
      <c r="B405" s="215"/>
      <c r="C405" s="216"/>
      <c r="D405" s="217" t="s">
        <v>146</v>
      </c>
      <c r="E405" s="218" t="s">
        <v>1</v>
      </c>
      <c r="F405" s="219" t="s">
        <v>305</v>
      </c>
      <c r="G405" s="216"/>
      <c r="H405" s="220">
        <v>4.62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146</v>
      </c>
      <c r="AU405" s="226" t="s">
        <v>144</v>
      </c>
      <c r="AV405" s="13" t="s">
        <v>144</v>
      </c>
      <c r="AW405" s="13" t="s">
        <v>33</v>
      </c>
      <c r="AX405" s="13" t="s">
        <v>77</v>
      </c>
      <c r="AY405" s="226" t="s">
        <v>137</v>
      </c>
    </row>
    <row r="406" spans="2:51" s="13" customFormat="1" ht="11.25">
      <c r="B406" s="215"/>
      <c r="C406" s="216"/>
      <c r="D406" s="217" t="s">
        <v>146</v>
      </c>
      <c r="E406" s="218" t="s">
        <v>1</v>
      </c>
      <c r="F406" s="219" t="s">
        <v>306</v>
      </c>
      <c r="G406" s="216"/>
      <c r="H406" s="220">
        <v>73.9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146</v>
      </c>
      <c r="AU406" s="226" t="s">
        <v>144</v>
      </c>
      <c r="AV406" s="13" t="s">
        <v>144</v>
      </c>
      <c r="AW406" s="13" t="s">
        <v>33</v>
      </c>
      <c r="AX406" s="13" t="s">
        <v>77</v>
      </c>
      <c r="AY406" s="226" t="s">
        <v>137</v>
      </c>
    </row>
    <row r="407" spans="2:51" s="16" customFormat="1" ht="11.25">
      <c r="B407" s="259"/>
      <c r="C407" s="260"/>
      <c r="D407" s="217" t="s">
        <v>146</v>
      </c>
      <c r="E407" s="261" t="s">
        <v>1</v>
      </c>
      <c r="F407" s="262" t="s">
        <v>307</v>
      </c>
      <c r="G407" s="260"/>
      <c r="H407" s="263">
        <v>78.52000000000001</v>
      </c>
      <c r="I407" s="264"/>
      <c r="J407" s="260"/>
      <c r="K407" s="260"/>
      <c r="L407" s="265"/>
      <c r="M407" s="266"/>
      <c r="N407" s="267"/>
      <c r="O407" s="267"/>
      <c r="P407" s="267"/>
      <c r="Q407" s="267"/>
      <c r="R407" s="267"/>
      <c r="S407" s="267"/>
      <c r="T407" s="268"/>
      <c r="AT407" s="269" t="s">
        <v>146</v>
      </c>
      <c r="AU407" s="269" t="s">
        <v>144</v>
      </c>
      <c r="AV407" s="16" t="s">
        <v>151</v>
      </c>
      <c r="AW407" s="16" t="s">
        <v>33</v>
      </c>
      <c r="AX407" s="16" t="s">
        <v>77</v>
      </c>
      <c r="AY407" s="269" t="s">
        <v>137</v>
      </c>
    </row>
    <row r="408" spans="2:51" s="13" customFormat="1" ht="11.25">
      <c r="B408" s="215"/>
      <c r="C408" s="216"/>
      <c r="D408" s="217" t="s">
        <v>146</v>
      </c>
      <c r="E408" s="218" t="s">
        <v>1</v>
      </c>
      <c r="F408" s="219" t="s">
        <v>308</v>
      </c>
      <c r="G408" s="216"/>
      <c r="H408" s="220">
        <v>2840.16</v>
      </c>
      <c r="I408" s="221"/>
      <c r="J408" s="216"/>
      <c r="K408" s="216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146</v>
      </c>
      <c r="AU408" s="226" t="s">
        <v>144</v>
      </c>
      <c r="AV408" s="13" t="s">
        <v>144</v>
      </c>
      <c r="AW408" s="13" t="s">
        <v>33</v>
      </c>
      <c r="AX408" s="13" t="s">
        <v>77</v>
      </c>
      <c r="AY408" s="226" t="s">
        <v>137</v>
      </c>
    </row>
    <row r="409" spans="2:51" s="14" customFormat="1" ht="11.25">
      <c r="B409" s="227"/>
      <c r="C409" s="228"/>
      <c r="D409" s="217" t="s">
        <v>146</v>
      </c>
      <c r="E409" s="229" t="s">
        <v>1</v>
      </c>
      <c r="F409" s="230" t="s">
        <v>309</v>
      </c>
      <c r="G409" s="228"/>
      <c r="H409" s="229" t="s">
        <v>1</v>
      </c>
      <c r="I409" s="231"/>
      <c r="J409" s="228"/>
      <c r="K409" s="228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146</v>
      </c>
      <c r="AU409" s="236" t="s">
        <v>144</v>
      </c>
      <c r="AV409" s="14" t="s">
        <v>84</v>
      </c>
      <c r="AW409" s="14" t="s">
        <v>33</v>
      </c>
      <c r="AX409" s="14" t="s">
        <v>77</v>
      </c>
      <c r="AY409" s="236" t="s">
        <v>137</v>
      </c>
    </row>
    <row r="410" spans="2:51" s="13" customFormat="1" ht="33.75">
      <c r="B410" s="215"/>
      <c r="C410" s="216"/>
      <c r="D410" s="217" t="s">
        <v>146</v>
      </c>
      <c r="E410" s="218" t="s">
        <v>1</v>
      </c>
      <c r="F410" s="219" t="s">
        <v>310</v>
      </c>
      <c r="G410" s="216"/>
      <c r="H410" s="220">
        <v>-525.535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146</v>
      </c>
      <c r="AU410" s="226" t="s">
        <v>144</v>
      </c>
      <c r="AV410" s="13" t="s">
        <v>144</v>
      </c>
      <c r="AW410" s="13" t="s">
        <v>33</v>
      </c>
      <c r="AX410" s="13" t="s">
        <v>77</v>
      </c>
      <c r="AY410" s="226" t="s">
        <v>137</v>
      </c>
    </row>
    <row r="411" spans="2:51" s="16" customFormat="1" ht="11.25">
      <c r="B411" s="259"/>
      <c r="C411" s="260"/>
      <c r="D411" s="217" t="s">
        <v>146</v>
      </c>
      <c r="E411" s="261" t="s">
        <v>1</v>
      </c>
      <c r="F411" s="262" t="s">
        <v>307</v>
      </c>
      <c r="G411" s="260"/>
      <c r="H411" s="263">
        <v>2314.625</v>
      </c>
      <c r="I411" s="264"/>
      <c r="J411" s="260"/>
      <c r="K411" s="260"/>
      <c r="L411" s="265"/>
      <c r="M411" s="266"/>
      <c r="N411" s="267"/>
      <c r="O411" s="267"/>
      <c r="P411" s="267"/>
      <c r="Q411" s="267"/>
      <c r="R411" s="267"/>
      <c r="S411" s="267"/>
      <c r="T411" s="268"/>
      <c r="AT411" s="269" t="s">
        <v>146</v>
      </c>
      <c r="AU411" s="269" t="s">
        <v>144</v>
      </c>
      <c r="AV411" s="16" t="s">
        <v>151</v>
      </c>
      <c r="AW411" s="16" t="s">
        <v>33</v>
      </c>
      <c r="AX411" s="16" t="s">
        <v>77</v>
      </c>
      <c r="AY411" s="269" t="s">
        <v>137</v>
      </c>
    </row>
    <row r="412" spans="2:51" s="13" customFormat="1" ht="11.25">
      <c r="B412" s="215"/>
      <c r="C412" s="216"/>
      <c r="D412" s="217" t="s">
        <v>146</v>
      </c>
      <c r="E412" s="218" t="s">
        <v>1</v>
      </c>
      <c r="F412" s="219" t="s">
        <v>311</v>
      </c>
      <c r="G412" s="216"/>
      <c r="H412" s="220">
        <v>2.555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146</v>
      </c>
      <c r="AU412" s="226" t="s">
        <v>144</v>
      </c>
      <c r="AV412" s="13" t="s">
        <v>144</v>
      </c>
      <c r="AW412" s="13" t="s">
        <v>33</v>
      </c>
      <c r="AX412" s="13" t="s">
        <v>77</v>
      </c>
      <c r="AY412" s="226" t="s">
        <v>137</v>
      </c>
    </row>
    <row r="413" spans="2:51" s="13" customFormat="1" ht="11.25">
      <c r="B413" s="215"/>
      <c r="C413" s="216"/>
      <c r="D413" s="217" t="s">
        <v>146</v>
      </c>
      <c r="E413" s="218" t="s">
        <v>1</v>
      </c>
      <c r="F413" s="219" t="s">
        <v>312</v>
      </c>
      <c r="G413" s="216"/>
      <c r="H413" s="220">
        <v>2.555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146</v>
      </c>
      <c r="AU413" s="226" t="s">
        <v>144</v>
      </c>
      <c r="AV413" s="13" t="s">
        <v>144</v>
      </c>
      <c r="AW413" s="13" t="s">
        <v>33</v>
      </c>
      <c r="AX413" s="13" t="s">
        <v>77</v>
      </c>
      <c r="AY413" s="226" t="s">
        <v>137</v>
      </c>
    </row>
    <row r="414" spans="2:51" s="13" customFormat="1" ht="11.25">
      <c r="B414" s="215"/>
      <c r="C414" s="216"/>
      <c r="D414" s="217" t="s">
        <v>146</v>
      </c>
      <c r="E414" s="218" t="s">
        <v>1</v>
      </c>
      <c r="F414" s="219" t="s">
        <v>313</v>
      </c>
      <c r="G414" s="216"/>
      <c r="H414" s="220">
        <v>188.16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146</v>
      </c>
      <c r="AU414" s="226" t="s">
        <v>144</v>
      </c>
      <c r="AV414" s="13" t="s">
        <v>144</v>
      </c>
      <c r="AW414" s="13" t="s">
        <v>33</v>
      </c>
      <c r="AX414" s="13" t="s">
        <v>77</v>
      </c>
      <c r="AY414" s="226" t="s">
        <v>137</v>
      </c>
    </row>
    <row r="415" spans="2:51" s="13" customFormat="1" ht="11.25">
      <c r="B415" s="215"/>
      <c r="C415" s="216"/>
      <c r="D415" s="217" t="s">
        <v>146</v>
      </c>
      <c r="E415" s="218" t="s">
        <v>1</v>
      </c>
      <c r="F415" s="219" t="s">
        <v>314</v>
      </c>
      <c r="G415" s="216"/>
      <c r="H415" s="220">
        <v>1.96</v>
      </c>
      <c r="I415" s="221"/>
      <c r="J415" s="216"/>
      <c r="K415" s="216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146</v>
      </c>
      <c r="AU415" s="226" t="s">
        <v>144</v>
      </c>
      <c r="AV415" s="13" t="s">
        <v>144</v>
      </c>
      <c r="AW415" s="13" t="s">
        <v>33</v>
      </c>
      <c r="AX415" s="13" t="s">
        <v>77</v>
      </c>
      <c r="AY415" s="226" t="s">
        <v>137</v>
      </c>
    </row>
    <row r="416" spans="2:51" s="13" customFormat="1" ht="11.25">
      <c r="B416" s="215"/>
      <c r="C416" s="216"/>
      <c r="D416" s="217" t="s">
        <v>146</v>
      </c>
      <c r="E416" s="218" t="s">
        <v>1</v>
      </c>
      <c r="F416" s="219" t="s">
        <v>315</v>
      </c>
      <c r="G416" s="216"/>
      <c r="H416" s="220">
        <v>18.865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146</v>
      </c>
      <c r="AU416" s="226" t="s">
        <v>144</v>
      </c>
      <c r="AV416" s="13" t="s">
        <v>144</v>
      </c>
      <c r="AW416" s="13" t="s">
        <v>33</v>
      </c>
      <c r="AX416" s="13" t="s">
        <v>77</v>
      </c>
      <c r="AY416" s="226" t="s">
        <v>137</v>
      </c>
    </row>
    <row r="417" spans="2:51" s="13" customFormat="1" ht="11.25">
      <c r="B417" s="215"/>
      <c r="C417" s="216"/>
      <c r="D417" s="217" t="s">
        <v>146</v>
      </c>
      <c r="E417" s="218" t="s">
        <v>1</v>
      </c>
      <c r="F417" s="219" t="s">
        <v>316</v>
      </c>
      <c r="G417" s="216"/>
      <c r="H417" s="220">
        <v>1.103</v>
      </c>
      <c r="I417" s="221"/>
      <c r="J417" s="216"/>
      <c r="K417" s="216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146</v>
      </c>
      <c r="AU417" s="226" t="s">
        <v>144</v>
      </c>
      <c r="AV417" s="13" t="s">
        <v>144</v>
      </c>
      <c r="AW417" s="13" t="s">
        <v>33</v>
      </c>
      <c r="AX417" s="13" t="s">
        <v>77</v>
      </c>
      <c r="AY417" s="226" t="s">
        <v>137</v>
      </c>
    </row>
    <row r="418" spans="2:51" s="13" customFormat="1" ht="11.25">
      <c r="B418" s="215"/>
      <c r="C418" s="216"/>
      <c r="D418" s="217" t="s">
        <v>146</v>
      </c>
      <c r="E418" s="218" t="s">
        <v>1</v>
      </c>
      <c r="F418" s="219" t="s">
        <v>317</v>
      </c>
      <c r="G418" s="216"/>
      <c r="H418" s="220">
        <v>127.68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146</v>
      </c>
      <c r="AU418" s="226" t="s">
        <v>144</v>
      </c>
      <c r="AV418" s="13" t="s">
        <v>144</v>
      </c>
      <c r="AW418" s="13" t="s">
        <v>33</v>
      </c>
      <c r="AX418" s="13" t="s">
        <v>77</v>
      </c>
      <c r="AY418" s="226" t="s">
        <v>137</v>
      </c>
    </row>
    <row r="419" spans="2:51" s="13" customFormat="1" ht="11.25">
      <c r="B419" s="215"/>
      <c r="C419" s="216"/>
      <c r="D419" s="217" t="s">
        <v>146</v>
      </c>
      <c r="E419" s="218" t="s">
        <v>1</v>
      </c>
      <c r="F419" s="219" t="s">
        <v>318</v>
      </c>
      <c r="G419" s="216"/>
      <c r="H419" s="220">
        <v>3.57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146</v>
      </c>
      <c r="AU419" s="226" t="s">
        <v>144</v>
      </c>
      <c r="AV419" s="13" t="s">
        <v>144</v>
      </c>
      <c r="AW419" s="13" t="s">
        <v>33</v>
      </c>
      <c r="AX419" s="13" t="s">
        <v>77</v>
      </c>
      <c r="AY419" s="226" t="s">
        <v>137</v>
      </c>
    </row>
    <row r="420" spans="2:51" s="13" customFormat="1" ht="11.25">
      <c r="B420" s="215"/>
      <c r="C420" s="216"/>
      <c r="D420" s="217" t="s">
        <v>146</v>
      </c>
      <c r="E420" s="218" t="s">
        <v>1</v>
      </c>
      <c r="F420" s="219" t="s">
        <v>319</v>
      </c>
      <c r="G420" s="216"/>
      <c r="H420" s="220">
        <v>12.18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146</v>
      </c>
      <c r="AU420" s="226" t="s">
        <v>144</v>
      </c>
      <c r="AV420" s="13" t="s">
        <v>144</v>
      </c>
      <c r="AW420" s="13" t="s">
        <v>33</v>
      </c>
      <c r="AX420" s="13" t="s">
        <v>77</v>
      </c>
      <c r="AY420" s="226" t="s">
        <v>137</v>
      </c>
    </row>
    <row r="421" spans="2:51" s="13" customFormat="1" ht="11.25">
      <c r="B421" s="215"/>
      <c r="C421" s="216"/>
      <c r="D421" s="217" t="s">
        <v>146</v>
      </c>
      <c r="E421" s="218" t="s">
        <v>1</v>
      </c>
      <c r="F421" s="219" t="s">
        <v>320</v>
      </c>
      <c r="G421" s="216"/>
      <c r="H421" s="220">
        <v>6.93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146</v>
      </c>
      <c r="AU421" s="226" t="s">
        <v>144</v>
      </c>
      <c r="AV421" s="13" t="s">
        <v>144</v>
      </c>
      <c r="AW421" s="13" t="s">
        <v>33</v>
      </c>
      <c r="AX421" s="13" t="s">
        <v>77</v>
      </c>
      <c r="AY421" s="226" t="s">
        <v>137</v>
      </c>
    </row>
    <row r="422" spans="2:51" s="13" customFormat="1" ht="11.25">
      <c r="B422" s="215"/>
      <c r="C422" s="216"/>
      <c r="D422" s="217" t="s">
        <v>146</v>
      </c>
      <c r="E422" s="218" t="s">
        <v>1</v>
      </c>
      <c r="F422" s="219" t="s">
        <v>321</v>
      </c>
      <c r="G422" s="216"/>
      <c r="H422" s="220">
        <v>6.79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146</v>
      </c>
      <c r="AU422" s="226" t="s">
        <v>144</v>
      </c>
      <c r="AV422" s="13" t="s">
        <v>144</v>
      </c>
      <c r="AW422" s="13" t="s">
        <v>33</v>
      </c>
      <c r="AX422" s="13" t="s">
        <v>77</v>
      </c>
      <c r="AY422" s="226" t="s">
        <v>137</v>
      </c>
    </row>
    <row r="423" spans="2:51" s="13" customFormat="1" ht="11.25">
      <c r="B423" s="215"/>
      <c r="C423" s="216"/>
      <c r="D423" s="217" t="s">
        <v>146</v>
      </c>
      <c r="E423" s="218" t="s">
        <v>1</v>
      </c>
      <c r="F423" s="219" t="s">
        <v>322</v>
      </c>
      <c r="G423" s="216"/>
      <c r="H423" s="220">
        <v>4.095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146</v>
      </c>
      <c r="AU423" s="226" t="s">
        <v>144</v>
      </c>
      <c r="AV423" s="13" t="s">
        <v>144</v>
      </c>
      <c r="AW423" s="13" t="s">
        <v>33</v>
      </c>
      <c r="AX423" s="13" t="s">
        <v>77</v>
      </c>
      <c r="AY423" s="226" t="s">
        <v>137</v>
      </c>
    </row>
    <row r="424" spans="2:51" s="16" customFormat="1" ht="11.25">
      <c r="B424" s="259"/>
      <c r="C424" s="260"/>
      <c r="D424" s="217" t="s">
        <v>146</v>
      </c>
      <c r="E424" s="261" t="s">
        <v>1</v>
      </c>
      <c r="F424" s="262" t="s">
        <v>307</v>
      </c>
      <c r="G424" s="260"/>
      <c r="H424" s="263">
        <v>376.4430000000001</v>
      </c>
      <c r="I424" s="264"/>
      <c r="J424" s="260"/>
      <c r="K424" s="260"/>
      <c r="L424" s="265"/>
      <c r="M424" s="266"/>
      <c r="N424" s="267"/>
      <c r="O424" s="267"/>
      <c r="P424" s="267"/>
      <c r="Q424" s="267"/>
      <c r="R424" s="267"/>
      <c r="S424" s="267"/>
      <c r="T424" s="268"/>
      <c r="AT424" s="269" t="s">
        <v>146</v>
      </c>
      <c r="AU424" s="269" t="s">
        <v>144</v>
      </c>
      <c r="AV424" s="16" t="s">
        <v>151</v>
      </c>
      <c r="AW424" s="16" t="s">
        <v>33</v>
      </c>
      <c r="AX424" s="16" t="s">
        <v>77</v>
      </c>
      <c r="AY424" s="269" t="s">
        <v>137</v>
      </c>
    </row>
    <row r="425" spans="2:51" s="13" customFormat="1" ht="11.25">
      <c r="B425" s="215"/>
      <c r="C425" s="216"/>
      <c r="D425" s="217" t="s">
        <v>146</v>
      </c>
      <c r="E425" s="218" t="s">
        <v>1</v>
      </c>
      <c r="F425" s="219" t="s">
        <v>323</v>
      </c>
      <c r="G425" s="216"/>
      <c r="H425" s="220">
        <v>42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146</v>
      </c>
      <c r="AU425" s="226" t="s">
        <v>144</v>
      </c>
      <c r="AV425" s="13" t="s">
        <v>144</v>
      </c>
      <c r="AW425" s="13" t="s">
        <v>33</v>
      </c>
      <c r="AX425" s="13" t="s">
        <v>77</v>
      </c>
      <c r="AY425" s="226" t="s">
        <v>137</v>
      </c>
    </row>
    <row r="426" spans="2:51" s="16" customFormat="1" ht="11.25">
      <c r="B426" s="259"/>
      <c r="C426" s="260"/>
      <c r="D426" s="217" t="s">
        <v>146</v>
      </c>
      <c r="E426" s="261" t="s">
        <v>1</v>
      </c>
      <c r="F426" s="262" t="s">
        <v>307</v>
      </c>
      <c r="G426" s="260"/>
      <c r="H426" s="263">
        <v>42</v>
      </c>
      <c r="I426" s="264"/>
      <c r="J426" s="260"/>
      <c r="K426" s="260"/>
      <c r="L426" s="265"/>
      <c r="M426" s="266"/>
      <c r="N426" s="267"/>
      <c r="O426" s="267"/>
      <c r="P426" s="267"/>
      <c r="Q426" s="267"/>
      <c r="R426" s="267"/>
      <c r="S426" s="267"/>
      <c r="T426" s="268"/>
      <c r="AT426" s="269" t="s">
        <v>146</v>
      </c>
      <c r="AU426" s="269" t="s">
        <v>144</v>
      </c>
      <c r="AV426" s="16" t="s">
        <v>151</v>
      </c>
      <c r="AW426" s="16" t="s">
        <v>33</v>
      </c>
      <c r="AX426" s="16" t="s">
        <v>77</v>
      </c>
      <c r="AY426" s="269" t="s">
        <v>137</v>
      </c>
    </row>
    <row r="427" spans="2:51" s="13" customFormat="1" ht="22.5">
      <c r="B427" s="215"/>
      <c r="C427" s="216"/>
      <c r="D427" s="217" t="s">
        <v>146</v>
      </c>
      <c r="E427" s="218" t="s">
        <v>1</v>
      </c>
      <c r="F427" s="219" t="s">
        <v>324</v>
      </c>
      <c r="G427" s="216"/>
      <c r="H427" s="220">
        <v>47.572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146</v>
      </c>
      <c r="AU427" s="226" t="s">
        <v>144</v>
      </c>
      <c r="AV427" s="13" t="s">
        <v>144</v>
      </c>
      <c r="AW427" s="13" t="s">
        <v>33</v>
      </c>
      <c r="AX427" s="13" t="s">
        <v>77</v>
      </c>
      <c r="AY427" s="226" t="s">
        <v>137</v>
      </c>
    </row>
    <row r="428" spans="2:51" s="16" customFormat="1" ht="11.25">
      <c r="B428" s="259"/>
      <c r="C428" s="260"/>
      <c r="D428" s="217" t="s">
        <v>146</v>
      </c>
      <c r="E428" s="261" t="s">
        <v>1</v>
      </c>
      <c r="F428" s="262" t="s">
        <v>307</v>
      </c>
      <c r="G428" s="260"/>
      <c r="H428" s="263">
        <v>47.572</v>
      </c>
      <c r="I428" s="264"/>
      <c r="J428" s="260"/>
      <c r="K428" s="260"/>
      <c r="L428" s="265"/>
      <c r="M428" s="266"/>
      <c r="N428" s="267"/>
      <c r="O428" s="267"/>
      <c r="P428" s="267"/>
      <c r="Q428" s="267"/>
      <c r="R428" s="267"/>
      <c r="S428" s="267"/>
      <c r="T428" s="268"/>
      <c r="AT428" s="269" t="s">
        <v>146</v>
      </c>
      <c r="AU428" s="269" t="s">
        <v>144</v>
      </c>
      <c r="AV428" s="16" t="s">
        <v>151</v>
      </c>
      <c r="AW428" s="16" t="s">
        <v>33</v>
      </c>
      <c r="AX428" s="16" t="s">
        <v>77</v>
      </c>
      <c r="AY428" s="269" t="s">
        <v>137</v>
      </c>
    </row>
    <row r="429" spans="2:51" s="13" customFormat="1" ht="11.25">
      <c r="B429" s="215"/>
      <c r="C429" s="216"/>
      <c r="D429" s="217" t="s">
        <v>146</v>
      </c>
      <c r="E429" s="218" t="s">
        <v>1</v>
      </c>
      <c r="F429" s="219" t="s">
        <v>281</v>
      </c>
      <c r="G429" s="216"/>
      <c r="H429" s="220">
        <v>103.35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146</v>
      </c>
      <c r="AU429" s="226" t="s">
        <v>144</v>
      </c>
      <c r="AV429" s="13" t="s">
        <v>144</v>
      </c>
      <c r="AW429" s="13" t="s">
        <v>33</v>
      </c>
      <c r="AX429" s="13" t="s">
        <v>77</v>
      </c>
      <c r="AY429" s="226" t="s">
        <v>137</v>
      </c>
    </row>
    <row r="430" spans="2:51" s="16" customFormat="1" ht="11.25">
      <c r="B430" s="259"/>
      <c r="C430" s="260"/>
      <c r="D430" s="217" t="s">
        <v>146</v>
      </c>
      <c r="E430" s="261" t="s">
        <v>1</v>
      </c>
      <c r="F430" s="262" t="s">
        <v>307</v>
      </c>
      <c r="G430" s="260"/>
      <c r="H430" s="263">
        <v>103.35</v>
      </c>
      <c r="I430" s="264"/>
      <c r="J430" s="260"/>
      <c r="K430" s="260"/>
      <c r="L430" s="265"/>
      <c r="M430" s="266"/>
      <c r="N430" s="267"/>
      <c r="O430" s="267"/>
      <c r="P430" s="267"/>
      <c r="Q430" s="267"/>
      <c r="R430" s="267"/>
      <c r="S430" s="267"/>
      <c r="T430" s="268"/>
      <c r="AT430" s="269" t="s">
        <v>146</v>
      </c>
      <c r="AU430" s="269" t="s">
        <v>144</v>
      </c>
      <c r="AV430" s="16" t="s">
        <v>151</v>
      </c>
      <c r="AW430" s="16" t="s">
        <v>33</v>
      </c>
      <c r="AX430" s="16" t="s">
        <v>77</v>
      </c>
      <c r="AY430" s="269" t="s">
        <v>137</v>
      </c>
    </row>
    <row r="431" spans="2:51" s="13" customFormat="1" ht="11.25">
      <c r="B431" s="215"/>
      <c r="C431" s="216"/>
      <c r="D431" s="217" t="s">
        <v>146</v>
      </c>
      <c r="E431" s="218" t="s">
        <v>1</v>
      </c>
      <c r="F431" s="219" t="s">
        <v>462</v>
      </c>
      <c r="G431" s="216"/>
      <c r="H431" s="220">
        <v>126.905</v>
      </c>
      <c r="I431" s="221"/>
      <c r="J431" s="216"/>
      <c r="K431" s="216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146</v>
      </c>
      <c r="AU431" s="226" t="s">
        <v>144</v>
      </c>
      <c r="AV431" s="13" t="s">
        <v>144</v>
      </c>
      <c r="AW431" s="13" t="s">
        <v>33</v>
      </c>
      <c r="AX431" s="13" t="s">
        <v>77</v>
      </c>
      <c r="AY431" s="226" t="s">
        <v>137</v>
      </c>
    </row>
    <row r="432" spans="2:51" s="16" customFormat="1" ht="11.25">
      <c r="B432" s="259"/>
      <c r="C432" s="260"/>
      <c r="D432" s="217" t="s">
        <v>146</v>
      </c>
      <c r="E432" s="261" t="s">
        <v>1</v>
      </c>
      <c r="F432" s="262" t="s">
        <v>307</v>
      </c>
      <c r="G432" s="260"/>
      <c r="H432" s="263">
        <v>126.905</v>
      </c>
      <c r="I432" s="264"/>
      <c r="J432" s="260"/>
      <c r="K432" s="260"/>
      <c r="L432" s="265"/>
      <c r="M432" s="266"/>
      <c r="N432" s="267"/>
      <c r="O432" s="267"/>
      <c r="P432" s="267"/>
      <c r="Q432" s="267"/>
      <c r="R432" s="267"/>
      <c r="S432" s="267"/>
      <c r="T432" s="268"/>
      <c r="AT432" s="269" t="s">
        <v>146</v>
      </c>
      <c r="AU432" s="269" t="s">
        <v>144</v>
      </c>
      <c r="AV432" s="16" t="s">
        <v>151</v>
      </c>
      <c r="AW432" s="16" t="s">
        <v>33</v>
      </c>
      <c r="AX432" s="16" t="s">
        <v>77</v>
      </c>
      <c r="AY432" s="269" t="s">
        <v>137</v>
      </c>
    </row>
    <row r="433" spans="2:51" s="13" customFormat="1" ht="11.25">
      <c r="B433" s="215"/>
      <c r="C433" s="216"/>
      <c r="D433" s="217" t="s">
        <v>146</v>
      </c>
      <c r="E433" s="218" t="s">
        <v>1</v>
      </c>
      <c r="F433" s="219" t="s">
        <v>463</v>
      </c>
      <c r="G433" s="216"/>
      <c r="H433" s="220">
        <v>37.2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146</v>
      </c>
      <c r="AU433" s="226" t="s">
        <v>144</v>
      </c>
      <c r="AV433" s="13" t="s">
        <v>144</v>
      </c>
      <c r="AW433" s="13" t="s">
        <v>33</v>
      </c>
      <c r="AX433" s="13" t="s">
        <v>77</v>
      </c>
      <c r="AY433" s="226" t="s">
        <v>137</v>
      </c>
    </row>
    <row r="434" spans="2:51" s="15" customFormat="1" ht="11.25">
      <c r="B434" s="248"/>
      <c r="C434" s="249"/>
      <c r="D434" s="217" t="s">
        <v>146</v>
      </c>
      <c r="E434" s="250" t="s">
        <v>1</v>
      </c>
      <c r="F434" s="251" t="s">
        <v>217</v>
      </c>
      <c r="G434" s="249"/>
      <c r="H434" s="252">
        <v>3126.614999999999</v>
      </c>
      <c r="I434" s="253"/>
      <c r="J434" s="249"/>
      <c r="K434" s="249"/>
      <c r="L434" s="254"/>
      <c r="M434" s="255"/>
      <c r="N434" s="256"/>
      <c r="O434" s="256"/>
      <c r="P434" s="256"/>
      <c r="Q434" s="256"/>
      <c r="R434" s="256"/>
      <c r="S434" s="256"/>
      <c r="T434" s="257"/>
      <c r="AT434" s="258" t="s">
        <v>146</v>
      </c>
      <c r="AU434" s="258" t="s">
        <v>144</v>
      </c>
      <c r="AV434" s="15" t="s">
        <v>143</v>
      </c>
      <c r="AW434" s="15" t="s">
        <v>33</v>
      </c>
      <c r="AX434" s="15" t="s">
        <v>84</v>
      </c>
      <c r="AY434" s="258" t="s">
        <v>137</v>
      </c>
    </row>
    <row r="435" spans="1:65" s="2" customFormat="1" ht="21.75" customHeight="1">
      <c r="A435" s="35"/>
      <c r="B435" s="36"/>
      <c r="C435" s="201" t="s">
        <v>464</v>
      </c>
      <c r="D435" s="201" t="s">
        <v>139</v>
      </c>
      <c r="E435" s="202" t="s">
        <v>465</v>
      </c>
      <c r="F435" s="203" t="s">
        <v>466</v>
      </c>
      <c r="G435" s="204" t="s">
        <v>177</v>
      </c>
      <c r="H435" s="205">
        <v>19.52</v>
      </c>
      <c r="I435" s="206"/>
      <c r="J435" s="207">
        <f>ROUND(I435*H435,2)</f>
        <v>0</v>
      </c>
      <c r="K435" s="208"/>
      <c r="L435" s="40"/>
      <c r="M435" s="209" t="s">
        <v>1</v>
      </c>
      <c r="N435" s="210" t="s">
        <v>43</v>
      </c>
      <c r="O435" s="72"/>
      <c r="P435" s="211">
        <f>O435*H435</f>
        <v>0</v>
      </c>
      <c r="Q435" s="211">
        <v>0.0315</v>
      </c>
      <c r="R435" s="211">
        <f>Q435*H435</f>
        <v>0.61488</v>
      </c>
      <c r="S435" s="211">
        <v>0</v>
      </c>
      <c r="T435" s="212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3" t="s">
        <v>143</v>
      </c>
      <c r="AT435" s="213" t="s">
        <v>139</v>
      </c>
      <c r="AU435" s="213" t="s">
        <v>144</v>
      </c>
      <c r="AY435" s="18" t="s">
        <v>137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18" t="s">
        <v>144</v>
      </c>
      <c r="BK435" s="214">
        <f>ROUND(I435*H435,2)</f>
        <v>0</v>
      </c>
      <c r="BL435" s="18" t="s">
        <v>143</v>
      </c>
      <c r="BM435" s="213" t="s">
        <v>467</v>
      </c>
    </row>
    <row r="436" spans="2:51" s="13" customFormat="1" ht="11.25">
      <c r="B436" s="215"/>
      <c r="C436" s="216"/>
      <c r="D436" s="217" t="s">
        <v>146</v>
      </c>
      <c r="E436" s="218" t="s">
        <v>1</v>
      </c>
      <c r="F436" s="219" t="s">
        <v>468</v>
      </c>
      <c r="G436" s="216"/>
      <c r="H436" s="220">
        <v>19.52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146</v>
      </c>
      <c r="AU436" s="226" t="s">
        <v>144</v>
      </c>
      <c r="AV436" s="13" t="s">
        <v>144</v>
      </c>
      <c r="AW436" s="13" t="s">
        <v>33</v>
      </c>
      <c r="AX436" s="13" t="s">
        <v>84</v>
      </c>
      <c r="AY436" s="226" t="s">
        <v>137</v>
      </c>
    </row>
    <row r="437" spans="1:65" s="2" customFormat="1" ht="21.75" customHeight="1">
      <c r="A437" s="35"/>
      <c r="B437" s="36"/>
      <c r="C437" s="201" t="s">
        <v>469</v>
      </c>
      <c r="D437" s="201" t="s">
        <v>139</v>
      </c>
      <c r="E437" s="202" t="s">
        <v>470</v>
      </c>
      <c r="F437" s="203" t="s">
        <v>471</v>
      </c>
      <c r="G437" s="204" t="s">
        <v>177</v>
      </c>
      <c r="H437" s="205">
        <v>2914.938</v>
      </c>
      <c r="I437" s="206"/>
      <c r="J437" s="207">
        <f>ROUND(I437*H437,2)</f>
        <v>0</v>
      </c>
      <c r="K437" s="208"/>
      <c r="L437" s="40"/>
      <c r="M437" s="209" t="s">
        <v>1</v>
      </c>
      <c r="N437" s="210" t="s">
        <v>43</v>
      </c>
      <c r="O437" s="72"/>
      <c r="P437" s="211">
        <f>O437*H437</f>
        <v>0</v>
      </c>
      <c r="Q437" s="211">
        <v>0.00348</v>
      </c>
      <c r="R437" s="211">
        <f>Q437*H437</f>
        <v>10.14398424</v>
      </c>
      <c r="S437" s="211">
        <v>0</v>
      </c>
      <c r="T437" s="212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3" t="s">
        <v>143</v>
      </c>
      <c r="AT437" s="213" t="s">
        <v>139</v>
      </c>
      <c r="AU437" s="213" t="s">
        <v>144</v>
      </c>
      <c r="AY437" s="18" t="s">
        <v>137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8" t="s">
        <v>144</v>
      </c>
      <c r="BK437" s="214">
        <f>ROUND(I437*H437,2)</f>
        <v>0</v>
      </c>
      <c r="BL437" s="18" t="s">
        <v>143</v>
      </c>
      <c r="BM437" s="213" t="s">
        <v>472</v>
      </c>
    </row>
    <row r="438" spans="2:51" s="14" customFormat="1" ht="11.25">
      <c r="B438" s="227"/>
      <c r="C438" s="228"/>
      <c r="D438" s="217" t="s">
        <v>146</v>
      </c>
      <c r="E438" s="229" t="s">
        <v>1</v>
      </c>
      <c r="F438" s="230" t="s">
        <v>279</v>
      </c>
      <c r="G438" s="228"/>
      <c r="H438" s="229" t="s">
        <v>1</v>
      </c>
      <c r="I438" s="231"/>
      <c r="J438" s="228"/>
      <c r="K438" s="228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146</v>
      </c>
      <c r="AU438" s="236" t="s">
        <v>144</v>
      </c>
      <c r="AV438" s="14" t="s">
        <v>84</v>
      </c>
      <c r="AW438" s="14" t="s">
        <v>33</v>
      </c>
      <c r="AX438" s="14" t="s">
        <v>77</v>
      </c>
      <c r="AY438" s="236" t="s">
        <v>137</v>
      </c>
    </row>
    <row r="439" spans="2:51" s="13" customFormat="1" ht="11.25">
      <c r="B439" s="215"/>
      <c r="C439" s="216"/>
      <c r="D439" s="217" t="s">
        <v>146</v>
      </c>
      <c r="E439" s="218" t="s">
        <v>1</v>
      </c>
      <c r="F439" s="219" t="s">
        <v>305</v>
      </c>
      <c r="G439" s="216"/>
      <c r="H439" s="220">
        <v>4.62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146</v>
      </c>
      <c r="AU439" s="226" t="s">
        <v>144</v>
      </c>
      <c r="AV439" s="13" t="s">
        <v>144</v>
      </c>
      <c r="AW439" s="13" t="s">
        <v>33</v>
      </c>
      <c r="AX439" s="13" t="s">
        <v>77</v>
      </c>
      <c r="AY439" s="226" t="s">
        <v>137</v>
      </c>
    </row>
    <row r="440" spans="2:51" s="13" customFormat="1" ht="11.25">
      <c r="B440" s="215"/>
      <c r="C440" s="216"/>
      <c r="D440" s="217" t="s">
        <v>146</v>
      </c>
      <c r="E440" s="218" t="s">
        <v>1</v>
      </c>
      <c r="F440" s="219" t="s">
        <v>306</v>
      </c>
      <c r="G440" s="216"/>
      <c r="H440" s="220">
        <v>73.9</v>
      </c>
      <c r="I440" s="221"/>
      <c r="J440" s="216"/>
      <c r="K440" s="216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146</v>
      </c>
      <c r="AU440" s="226" t="s">
        <v>144</v>
      </c>
      <c r="AV440" s="13" t="s">
        <v>144</v>
      </c>
      <c r="AW440" s="13" t="s">
        <v>33</v>
      </c>
      <c r="AX440" s="13" t="s">
        <v>77</v>
      </c>
      <c r="AY440" s="226" t="s">
        <v>137</v>
      </c>
    </row>
    <row r="441" spans="2:51" s="16" customFormat="1" ht="11.25">
      <c r="B441" s="259"/>
      <c r="C441" s="260"/>
      <c r="D441" s="217" t="s">
        <v>146</v>
      </c>
      <c r="E441" s="261" t="s">
        <v>1</v>
      </c>
      <c r="F441" s="262" t="s">
        <v>307</v>
      </c>
      <c r="G441" s="260"/>
      <c r="H441" s="263">
        <v>78.52000000000001</v>
      </c>
      <c r="I441" s="264"/>
      <c r="J441" s="260"/>
      <c r="K441" s="260"/>
      <c r="L441" s="265"/>
      <c r="M441" s="266"/>
      <c r="N441" s="267"/>
      <c r="O441" s="267"/>
      <c r="P441" s="267"/>
      <c r="Q441" s="267"/>
      <c r="R441" s="267"/>
      <c r="S441" s="267"/>
      <c r="T441" s="268"/>
      <c r="AT441" s="269" t="s">
        <v>146</v>
      </c>
      <c r="AU441" s="269" t="s">
        <v>144</v>
      </c>
      <c r="AV441" s="16" t="s">
        <v>151</v>
      </c>
      <c r="AW441" s="16" t="s">
        <v>33</v>
      </c>
      <c r="AX441" s="16" t="s">
        <v>77</v>
      </c>
      <c r="AY441" s="269" t="s">
        <v>137</v>
      </c>
    </row>
    <row r="442" spans="2:51" s="13" customFormat="1" ht="11.25">
      <c r="B442" s="215"/>
      <c r="C442" s="216"/>
      <c r="D442" s="217" t="s">
        <v>146</v>
      </c>
      <c r="E442" s="218" t="s">
        <v>1</v>
      </c>
      <c r="F442" s="219" t="s">
        <v>308</v>
      </c>
      <c r="G442" s="216"/>
      <c r="H442" s="220">
        <v>2840.16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146</v>
      </c>
      <c r="AU442" s="226" t="s">
        <v>144</v>
      </c>
      <c r="AV442" s="13" t="s">
        <v>144</v>
      </c>
      <c r="AW442" s="13" t="s">
        <v>33</v>
      </c>
      <c r="AX442" s="13" t="s">
        <v>77</v>
      </c>
      <c r="AY442" s="226" t="s">
        <v>137</v>
      </c>
    </row>
    <row r="443" spans="2:51" s="14" customFormat="1" ht="11.25">
      <c r="B443" s="227"/>
      <c r="C443" s="228"/>
      <c r="D443" s="217" t="s">
        <v>146</v>
      </c>
      <c r="E443" s="229" t="s">
        <v>1</v>
      </c>
      <c r="F443" s="230" t="s">
        <v>309</v>
      </c>
      <c r="G443" s="228"/>
      <c r="H443" s="229" t="s">
        <v>1</v>
      </c>
      <c r="I443" s="231"/>
      <c r="J443" s="228"/>
      <c r="K443" s="228"/>
      <c r="L443" s="232"/>
      <c r="M443" s="233"/>
      <c r="N443" s="234"/>
      <c r="O443" s="234"/>
      <c r="P443" s="234"/>
      <c r="Q443" s="234"/>
      <c r="R443" s="234"/>
      <c r="S443" s="234"/>
      <c r="T443" s="235"/>
      <c r="AT443" s="236" t="s">
        <v>146</v>
      </c>
      <c r="AU443" s="236" t="s">
        <v>144</v>
      </c>
      <c r="AV443" s="14" t="s">
        <v>84</v>
      </c>
      <c r="AW443" s="14" t="s">
        <v>33</v>
      </c>
      <c r="AX443" s="14" t="s">
        <v>77</v>
      </c>
      <c r="AY443" s="236" t="s">
        <v>137</v>
      </c>
    </row>
    <row r="444" spans="2:51" s="13" customFormat="1" ht="33.75">
      <c r="B444" s="215"/>
      <c r="C444" s="216"/>
      <c r="D444" s="217" t="s">
        <v>146</v>
      </c>
      <c r="E444" s="218" t="s">
        <v>1</v>
      </c>
      <c r="F444" s="219" t="s">
        <v>310</v>
      </c>
      <c r="G444" s="216"/>
      <c r="H444" s="220">
        <v>-525.535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146</v>
      </c>
      <c r="AU444" s="226" t="s">
        <v>144</v>
      </c>
      <c r="AV444" s="13" t="s">
        <v>144</v>
      </c>
      <c r="AW444" s="13" t="s">
        <v>33</v>
      </c>
      <c r="AX444" s="13" t="s">
        <v>77</v>
      </c>
      <c r="AY444" s="226" t="s">
        <v>137</v>
      </c>
    </row>
    <row r="445" spans="2:51" s="16" customFormat="1" ht="11.25">
      <c r="B445" s="259"/>
      <c r="C445" s="260"/>
      <c r="D445" s="217" t="s">
        <v>146</v>
      </c>
      <c r="E445" s="261" t="s">
        <v>1</v>
      </c>
      <c r="F445" s="262" t="s">
        <v>307</v>
      </c>
      <c r="G445" s="260"/>
      <c r="H445" s="263">
        <v>2314.625</v>
      </c>
      <c r="I445" s="264"/>
      <c r="J445" s="260"/>
      <c r="K445" s="260"/>
      <c r="L445" s="265"/>
      <c r="M445" s="266"/>
      <c r="N445" s="267"/>
      <c r="O445" s="267"/>
      <c r="P445" s="267"/>
      <c r="Q445" s="267"/>
      <c r="R445" s="267"/>
      <c r="S445" s="267"/>
      <c r="T445" s="268"/>
      <c r="AT445" s="269" t="s">
        <v>146</v>
      </c>
      <c r="AU445" s="269" t="s">
        <v>144</v>
      </c>
      <c r="AV445" s="16" t="s">
        <v>151</v>
      </c>
      <c r="AW445" s="16" t="s">
        <v>33</v>
      </c>
      <c r="AX445" s="16" t="s">
        <v>77</v>
      </c>
      <c r="AY445" s="269" t="s">
        <v>137</v>
      </c>
    </row>
    <row r="446" spans="2:51" s="13" customFormat="1" ht="11.25">
      <c r="B446" s="215"/>
      <c r="C446" s="216"/>
      <c r="D446" s="217" t="s">
        <v>146</v>
      </c>
      <c r="E446" s="218" t="s">
        <v>1</v>
      </c>
      <c r="F446" s="219" t="s">
        <v>311</v>
      </c>
      <c r="G446" s="216"/>
      <c r="H446" s="220">
        <v>2.555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146</v>
      </c>
      <c r="AU446" s="226" t="s">
        <v>144</v>
      </c>
      <c r="AV446" s="13" t="s">
        <v>144</v>
      </c>
      <c r="AW446" s="13" t="s">
        <v>33</v>
      </c>
      <c r="AX446" s="13" t="s">
        <v>77</v>
      </c>
      <c r="AY446" s="226" t="s">
        <v>137</v>
      </c>
    </row>
    <row r="447" spans="2:51" s="13" customFormat="1" ht="11.25">
      <c r="B447" s="215"/>
      <c r="C447" s="216"/>
      <c r="D447" s="217" t="s">
        <v>146</v>
      </c>
      <c r="E447" s="218" t="s">
        <v>1</v>
      </c>
      <c r="F447" s="219" t="s">
        <v>312</v>
      </c>
      <c r="G447" s="216"/>
      <c r="H447" s="220">
        <v>2.555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146</v>
      </c>
      <c r="AU447" s="226" t="s">
        <v>144</v>
      </c>
      <c r="AV447" s="13" t="s">
        <v>144</v>
      </c>
      <c r="AW447" s="13" t="s">
        <v>33</v>
      </c>
      <c r="AX447" s="13" t="s">
        <v>77</v>
      </c>
      <c r="AY447" s="226" t="s">
        <v>137</v>
      </c>
    </row>
    <row r="448" spans="2:51" s="13" customFormat="1" ht="11.25">
      <c r="B448" s="215"/>
      <c r="C448" s="216"/>
      <c r="D448" s="217" t="s">
        <v>146</v>
      </c>
      <c r="E448" s="218" t="s">
        <v>1</v>
      </c>
      <c r="F448" s="219" t="s">
        <v>313</v>
      </c>
      <c r="G448" s="216"/>
      <c r="H448" s="220">
        <v>188.16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146</v>
      </c>
      <c r="AU448" s="226" t="s">
        <v>144</v>
      </c>
      <c r="AV448" s="13" t="s">
        <v>144</v>
      </c>
      <c r="AW448" s="13" t="s">
        <v>33</v>
      </c>
      <c r="AX448" s="13" t="s">
        <v>77</v>
      </c>
      <c r="AY448" s="226" t="s">
        <v>137</v>
      </c>
    </row>
    <row r="449" spans="2:51" s="13" customFormat="1" ht="11.25">
      <c r="B449" s="215"/>
      <c r="C449" s="216"/>
      <c r="D449" s="217" t="s">
        <v>146</v>
      </c>
      <c r="E449" s="218" t="s">
        <v>1</v>
      </c>
      <c r="F449" s="219" t="s">
        <v>314</v>
      </c>
      <c r="G449" s="216"/>
      <c r="H449" s="220">
        <v>1.96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146</v>
      </c>
      <c r="AU449" s="226" t="s">
        <v>144</v>
      </c>
      <c r="AV449" s="13" t="s">
        <v>144</v>
      </c>
      <c r="AW449" s="13" t="s">
        <v>33</v>
      </c>
      <c r="AX449" s="13" t="s">
        <v>77</v>
      </c>
      <c r="AY449" s="226" t="s">
        <v>137</v>
      </c>
    </row>
    <row r="450" spans="2:51" s="13" customFormat="1" ht="11.25">
      <c r="B450" s="215"/>
      <c r="C450" s="216"/>
      <c r="D450" s="217" t="s">
        <v>146</v>
      </c>
      <c r="E450" s="218" t="s">
        <v>1</v>
      </c>
      <c r="F450" s="219" t="s">
        <v>315</v>
      </c>
      <c r="G450" s="216"/>
      <c r="H450" s="220">
        <v>18.865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146</v>
      </c>
      <c r="AU450" s="226" t="s">
        <v>144</v>
      </c>
      <c r="AV450" s="13" t="s">
        <v>144</v>
      </c>
      <c r="AW450" s="13" t="s">
        <v>33</v>
      </c>
      <c r="AX450" s="13" t="s">
        <v>77</v>
      </c>
      <c r="AY450" s="226" t="s">
        <v>137</v>
      </c>
    </row>
    <row r="451" spans="2:51" s="13" customFormat="1" ht="11.25">
      <c r="B451" s="215"/>
      <c r="C451" s="216"/>
      <c r="D451" s="217" t="s">
        <v>146</v>
      </c>
      <c r="E451" s="218" t="s">
        <v>1</v>
      </c>
      <c r="F451" s="219" t="s">
        <v>316</v>
      </c>
      <c r="G451" s="216"/>
      <c r="H451" s="220">
        <v>1.103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146</v>
      </c>
      <c r="AU451" s="226" t="s">
        <v>144</v>
      </c>
      <c r="AV451" s="13" t="s">
        <v>144</v>
      </c>
      <c r="AW451" s="13" t="s">
        <v>33</v>
      </c>
      <c r="AX451" s="13" t="s">
        <v>77</v>
      </c>
      <c r="AY451" s="226" t="s">
        <v>137</v>
      </c>
    </row>
    <row r="452" spans="2:51" s="13" customFormat="1" ht="11.25">
      <c r="B452" s="215"/>
      <c r="C452" s="216"/>
      <c r="D452" s="217" t="s">
        <v>146</v>
      </c>
      <c r="E452" s="218" t="s">
        <v>1</v>
      </c>
      <c r="F452" s="219" t="s">
        <v>317</v>
      </c>
      <c r="G452" s="216"/>
      <c r="H452" s="220">
        <v>127.68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146</v>
      </c>
      <c r="AU452" s="226" t="s">
        <v>144</v>
      </c>
      <c r="AV452" s="13" t="s">
        <v>144</v>
      </c>
      <c r="AW452" s="13" t="s">
        <v>33</v>
      </c>
      <c r="AX452" s="13" t="s">
        <v>77</v>
      </c>
      <c r="AY452" s="226" t="s">
        <v>137</v>
      </c>
    </row>
    <row r="453" spans="2:51" s="13" customFormat="1" ht="11.25">
      <c r="B453" s="215"/>
      <c r="C453" s="216"/>
      <c r="D453" s="217" t="s">
        <v>146</v>
      </c>
      <c r="E453" s="218" t="s">
        <v>1</v>
      </c>
      <c r="F453" s="219" t="s">
        <v>318</v>
      </c>
      <c r="G453" s="216"/>
      <c r="H453" s="220">
        <v>3.57</v>
      </c>
      <c r="I453" s="221"/>
      <c r="J453" s="216"/>
      <c r="K453" s="216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146</v>
      </c>
      <c r="AU453" s="226" t="s">
        <v>144</v>
      </c>
      <c r="AV453" s="13" t="s">
        <v>144</v>
      </c>
      <c r="AW453" s="13" t="s">
        <v>33</v>
      </c>
      <c r="AX453" s="13" t="s">
        <v>77</v>
      </c>
      <c r="AY453" s="226" t="s">
        <v>137</v>
      </c>
    </row>
    <row r="454" spans="2:51" s="13" customFormat="1" ht="11.25">
      <c r="B454" s="215"/>
      <c r="C454" s="216"/>
      <c r="D454" s="217" t="s">
        <v>146</v>
      </c>
      <c r="E454" s="218" t="s">
        <v>1</v>
      </c>
      <c r="F454" s="219" t="s">
        <v>319</v>
      </c>
      <c r="G454" s="216"/>
      <c r="H454" s="220">
        <v>12.18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146</v>
      </c>
      <c r="AU454" s="226" t="s">
        <v>144</v>
      </c>
      <c r="AV454" s="13" t="s">
        <v>144</v>
      </c>
      <c r="AW454" s="13" t="s">
        <v>33</v>
      </c>
      <c r="AX454" s="13" t="s">
        <v>77</v>
      </c>
      <c r="AY454" s="226" t="s">
        <v>137</v>
      </c>
    </row>
    <row r="455" spans="2:51" s="13" customFormat="1" ht="11.25">
      <c r="B455" s="215"/>
      <c r="C455" s="216"/>
      <c r="D455" s="217" t="s">
        <v>146</v>
      </c>
      <c r="E455" s="218" t="s">
        <v>1</v>
      </c>
      <c r="F455" s="219" t="s">
        <v>320</v>
      </c>
      <c r="G455" s="216"/>
      <c r="H455" s="220">
        <v>6.93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146</v>
      </c>
      <c r="AU455" s="226" t="s">
        <v>144</v>
      </c>
      <c r="AV455" s="13" t="s">
        <v>144</v>
      </c>
      <c r="AW455" s="13" t="s">
        <v>33</v>
      </c>
      <c r="AX455" s="13" t="s">
        <v>77</v>
      </c>
      <c r="AY455" s="226" t="s">
        <v>137</v>
      </c>
    </row>
    <row r="456" spans="2:51" s="13" customFormat="1" ht="11.25">
      <c r="B456" s="215"/>
      <c r="C456" s="216"/>
      <c r="D456" s="217" t="s">
        <v>146</v>
      </c>
      <c r="E456" s="218" t="s">
        <v>1</v>
      </c>
      <c r="F456" s="219" t="s">
        <v>321</v>
      </c>
      <c r="G456" s="216"/>
      <c r="H456" s="220">
        <v>6.79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146</v>
      </c>
      <c r="AU456" s="226" t="s">
        <v>144</v>
      </c>
      <c r="AV456" s="13" t="s">
        <v>144</v>
      </c>
      <c r="AW456" s="13" t="s">
        <v>33</v>
      </c>
      <c r="AX456" s="13" t="s">
        <v>77</v>
      </c>
      <c r="AY456" s="226" t="s">
        <v>137</v>
      </c>
    </row>
    <row r="457" spans="2:51" s="13" customFormat="1" ht="11.25">
      <c r="B457" s="215"/>
      <c r="C457" s="216"/>
      <c r="D457" s="217" t="s">
        <v>146</v>
      </c>
      <c r="E457" s="218" t="s">
        <v>1</v>
      </c>
      <c r="F457" s="219" t="s">
        <v>322</v>
      </c>
      <c r="G457" s="216"/>
      <c r="H457" s="220">
        <v>4.095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146</v>
      </c>
      <c r="AU457" s="226" t="s">
        <v>144</v>
      </c>
      <c r="AV457" s="13" t="s">
        <v>144</v>
      </c>
      <c r="AW457" s="13" t="s">
        <v>33</v>
      </c>
      <c r="AX457" s="13" t="s">
        <v>77</v>
      </c>
      <c r="AY457" s="226" t="s">
        <v>137</v>
      </c>
    </row>
    <row r="458" spans="2:51" s="16" customFormat="1" ht="11.25">
      <c r="B458" s="259"/>
      <c r="C458" s="260"/>
      <c r="D458" s="217" t="s">
        <v>146</v>
      </c>
      <c r="E458" s="261" t="s">
        <v>1</v>
      </c>
      <c r="F458" s="262" t="s">
        <v>307</v>
      </c>
      <c r="G458" s="260"/>
      <c r="H458" s="263">
        <v>376.4430000000001</v>
      </c>
      <c r="I458" s="264"/>
      <c r="J458" s="260"/>
      <c r="K458" s="260"/>
      <c r="L458" s="265"/>
      <c r="M458" s="266"/>
      <c r="N458" s="267"/>
      <c r="O458" s="267"/>
      <c r="P458" s="267"/>
      <c r="Q458" s="267"/>
      <c r="R458" s="267"/>
      <c r="S458" s="267"/>
      <c r="T458" s="268"/>
      <c r="AT458" s="269" t="s">
        <v>146</v>
      </c>
      <c r="AU458" s="269" t="s">
        <v>144</v>
      </c>
      <c r="AV458" s="16" t="s">
        <v>151</v>
      </c>
      <c r="AW458" s="16" t="s">
        <v>33</v>
      </c>
      <c r="AX458" s="16" t="s">
        <v>77</v>
      </c>
      <c r="AY458" s="269" t="s">
        <v>137</v>
      </c>
    </row>
    <row r="459" spans="2:51" s="13" customFormat="1" ht="11.25">
      <c r="B459" s="215"/>
      <c r="C459" s="216"/>
      <c r="D459" s="217" t="s">
        <v>146</v>
      </c>
      <c r="E459" s="218" t="s">
        <v>1</v>
      </c>
      <c r="F459" s="219" t="s">
        <v>323</v>
      </c>
      <c r="G459" s="216"/>
      <c r="H459" s="220">
        <v>42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146</v>
      </c>
      <c r="AU459" s="226" t="s">
        <v>144</v>
      </c>
      <c r="AV459" s="13" t="s">
        <v>144</v>
      </c>
      <c r="AW459" s="13" t="s">
        <v>33</v>
      </c>
      <c r="AX459" s="13" t="s">
        <v>77</v>
      </c>
      <c r="AY459" s="226" t="s">
        <v>137</v>
      </c>
    </row>
    <row r="460" spans="2:51" s="16" customFormat="1" ht="11.25">
      <c r="B460" s="259"/>
      <c r="C460" s="260"/>
      <c r="D460" s="217" t="s">
        <v>146</v>
      </c>
      <c r="E460" s="261" t="s">
        <v>1</v>
      </c>
      <c r="F460" s="262" t="s">
        <v>307</v>
      </c>
      <c r="G460" s="260"/>
      <c r="H460" s="263">
        <v>42</v>
      </c>
      <c r="I460" s="264"/>
      <c r="J460" s="260"/>
      <c r="K460" s="260"/>
      <c r="L460" s="265"/>
      <c r="M460" s="266"/>
      <c r="N460" s="267"/>
      <c r="O460" s="267"/>
      <c r="P460" s="267"/>
      <c r="Q460" s="267"/>
      <c r="R460" s="267"/>
      <c r="S460" s="267"/>
      <c r="T460" s="268"/>
      <c r="AT460" s="269" t="s">
        <v>146</v>
      </c>
      <c r="AU460" s="269" t="s">
        <v>144</v>
      </c>
      <c r="AV460" s="16" t="s">
        <v>151</v>
      </c>
      <c r="AW460" s="16" t="s">
        <v>33</v>
      </c>
      <c r="AX460" s="16" t="s">
        <v>77</v>
      </c>
      <c r="AY460" s="269" t="s">
        <v>137</v>
      </c>
    </row>
    <row r="461" spans="2:51" s="13" customFormat="1" ht="11.25">
      <c r="B461" s="215"/>
      <c r="C461" s="216"/>
      <c r="D461" s="217" t="s">
        <v>146</v>
      </c>
      <c r="E461" s="218" t="s">
        <v>1</v>
      </c>
      <c r="F461" s="219" t="s">
        <v>281</v>
      </c>
      <c r="G461" s="216"/>
      <c r="H461" s="220">
        <v>103.35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146</v>
      </c>
      <c r="AU461" s="226" t="s">
        <v>144</v>
      </c>
      <c r="AV461" s="13" t="s">
        <v>144</v>
      </c>
      <c r="AW461" s="13" t="s">
        <v>33</v>
      </c>
      <c r="AX461" s="13" t="s">
        <v>77</v>
      </c>
      <c r="AY461" s="226" t="s">
        <v>137</v>
      </c>
    </row>
    <row r="462" spans="2:51" s="16" customFormat="1" ht="11.25">
      <c r="B462" s="259"/>
      <c r="C462" s="260"/>
      <c r="D462" s="217" t="s">
        <v>146</v>
      </c>
      <c r="E462" s="261" t="s">
        <v>1</v>
      </c>
      <c r="F462" s="262" t="s">
        <v>307</v>
      </c>
      <c r="G462" s="260"/>
      <c r="H462" s="263">
        <v>103.35</v>
      </c>
      <c r="I462" s="264"/>
      <c r="J462" s="260"/>
      <c r="K462" s="260"/>
      <c r="L462" s="265"/>
      <c r="M462" s="266"/>
      <c r="N462" s="267"/>
      <c r="O462" s="267"/>
      <c r="P462" s="267"/>
      <c r="Q462" s="267"/>
      <c r="R462" s="267"/>
      <c r="S462" s="267"/>
      <c r="T462" s="268"/>
      <c r="AT462" s="269" t="s">
        <v>146</v>
      </c>
      <c r="AU462" s="269" t="s">
        <v>144</v>
      </c>
      <c r="AV462" s="16" t="s">
        <v>151</v>
      </c>
      <c r="AW462" s="16" t="s">
        <v>33</v>
      </c>
      <c r="AX462" s="16" t="s">
        <v>77</v>
      </c>
      <c r="AY462" s="269" t="s">
        <v>137</v>
      </c>
    </row>
    <row r="463" spans="2:51" s="15" customFormat="1" ht="11.25">
      <c r="B463" s="248"/>
      <c r="C463" s="249"/>
      <c r="D463" s="217" t="s">
        <v>146</v>
      </c>
      <c r="E463" s="250" t="s">
        <v>1</v>
      </c>
      <c r="F463" s="251" t="s">
        <v>217</v>
      </c>
      <c r="G463" s="249"/>
      <c r="H463" s="252">
        <v>2914.9379999999987</v>
      </c>
      <c r="I463" s="253"/>
      <c r="J463" s="249"/>
      <c r="K463" s="249"/>
      <c r="L463" s="254"/>
      <c r="M463" s="255"/>
      <c r="N463" s="256"/>
      <c r="O463" s="256"/>
      <c r="P463" s="256"/>
      <c r="Q463" s="256"/>
      <c r="R463" s="256"/>
      <c r="S463" s="256"/>
      <c r="T463" s="257"/>
      <c r="AT463" s="258" t="s">
        <v>146</v>
      </c>
      <c r="AU463" s="258" t="s">
        <v>144</v>
      </c>
      <c r="AV463" s="15" t="s">
        <v>143</v>
      </c>
      <c r="AW463" s="15" t="s">
        <v>33</v>
      </c>
      <c r="AX463" s="15" t="s">
        <v>84</v>
      </c>
      <c r="AY463" s="258" t="s">
        <v>137</v>
      </c>
    </row>
    <row r="464" spans="1:65" s="2" customFormat="1" ht="21.75" customHeight="1">
      <c r="A464" s="35"/>
      <c r="B464" s="36"/>
      <c r="C464" s="201" t="s">
        <v>473</v>
      </c>
      <c r="D464" s="201" t="s">
        <v>139</v>
      </c>
      <c r="E464" s="202" t="s">
        <v>474</v>
      </c>
      <c r="F464" s="203" t="s">
        <v>475</v>
      </c>
      <c r="G464" s="204" t="s">
        <v>177</v>
      </c>
      <c r="H464" s="205">
        <v>3126.615</v>
      </c>
      <c r="I464" s="206"/>
      <c r="J464" s="207">
        <f>ROUND(I464*H464,2)</f>
        <v>0</v>
      </c>
      <c r="K464" s="208"/>
      <c r="L464" s="40"/>
      <c r="M464" s="209" t="s">
        <v>1</v>
      </c>
      <c r="N464" s="210" t="s">
        <v>43</v>
      </c>
      <c r="O464" s="72"/>
      <c r="P464" s="211">
        <f>O464*H464</f>
        <v>0</v>
      </c>
      <c r="Q464" s="211">
        <v>0.0001</v>
      </c>
      <c r="R464" s="211">
        <f>Q464*H464</f>
        <v>0.3126615</v>
      </c>
      <c r="S464" s="211">
        <v>0</v>
      </c>
      <c r="T464" s="212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13" t="s">
        <v>143</v>
      </c>
      <c r="AT464" s="213" t="s">
        <v>139</v>
      </c>
      <c r="AU464" s="213" t="s">
        <v>144</v>
      </c>
      <c r="AY464" s="18" t="s">
        <v>137</v>
      </c>
      <c r="BE464" s="214">
        <f>IF(N464="základní",J464,0)</f>
        <v>0</v>
      </c>
      <c r="BF464" s="214">
        <f>IF(N464="snížená",J464,0)</f>
        <v>0</v>
      </c>
      <c r="BG464" s="214">
        <f>IF(N464="zákl. přenesená",J464,0)</f>
        <v>0</v>
      </c>
      <c r="BH464" s="214">
        <f>IF(N464="sníž. přenesená",J464,0)</f>
        <v>0</v>
      </c>
      <c r="BI464" s="214">
        <f>IF(N464="nulová",J464,0)</f>
        <v>0</v>
      </c>
      <c r="BJ464" s="18" t="s">
        <v>144</v>
      </c>
      <c r="BK464" s="214">
        <f>ROUND(I464*H464,2)</f>
        <v>0</v>
      </c>
      <c r="BL464" s="18" t="s">
        <v>143</v>
      </c>
      <c r="BM464" s="213" t="s">
        <v>476</v>
      </c>
    </row>
    <row r="465" spans="2:51" s="14" customFormat="1" ht="11.25">
      <c r="B465" s="227"/>
      <c r="C465" s="228"/>
      <c r="D465" s="217" t="s">
        <v>146</v>
      </c>
      <c r="E465" s="229" t="s">
        <v>1</v>
      </c>
      <c r="F465" s="230" t="s">
        <v>279</v>
      </c>
      <c r="G465" s="228"/>
      <c r="H465" s="229" t="s">
        <v>1</v>
      </c>
      <c r="I465" s="231"/>
      <c r="J465" s="228"/>
      <c r="K465" s="228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146</v>
      </c>
      <c r="AU465" s="236" t="s">
        <v>144</v>
      </c>
      <c r="AV465" s="14" t="s">
        <v>84</v>
      </c>
      <c r="AW465" s="14" t="s">
        <v>33</v>
      </c>
      <c r="AX465" s="14" t="s">
        <v>77</v>
      </c>
      <c r="AY465" s="236" t="s">
        <v>137</v>
      </c>
    </row>
    <row r="466" spans="2:51" s="13" customFormat="1" ht="11.25">
      <c r="B466" s="215"/>
      <c r="C466" s="216"/>
      <c r="D466" s="217" t="s">
        <v>146</v>
      </c>
      <c r="E466" s="218" t="s">
        <v>1</v>
      </c>
      <c r="F466" s="219" t="s">
        <v>305</v>
      </c>
      <c r="G466" s="216"/>
      <c r="H466" s="220">
        <v>4.62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146</v>
      </c>
      <c r="AU466" s="226" t="s">
        <v>144</v>
      </c>
      <c r="AV466" s="13" t="s">
        <v>144</v>
      </c>
      <c r="AW466" s="13" t="s">
        <v>33</v>
      </c>
      <c r="AX466" s="13" t="s">
        <v>77</v>
      </c>
      <c r="AY466" s="226" t="s">
        <v>137</v>
      </c>
    </row>
    <row r="467" spans="2:51" s="13" customFormat="1" ht="11.25">
      <c r="B467" s="215"/>
      <c r="C467" s="216"/>
      <c r="D467" s="217" t="s">
        <v>146</v>
      </c>
      <c r="E467" s="218" t="s">
        <v>1</v>
      </c>
      <c r="F467" s="219" t="s">
        <v>306</v>
      </c>
      <c r="G467" s="216"/>
      <c r="H467" s="220">
        <v>73.9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146</v>
      </c>
      <c r="AU467" s="226" t="s">
        <v>144</v>
      </c>
      <c r="AV467" s="13" t="s">
        <v>144</v>
      </c>
      <c r="AW467" s="13" t="s">
        <v>33</v>
      </c>
      <c r="AX467" s="13" t="s">
        <v>77</v>
      </c>
      <c r="AY467" s="226" t="s">
        <v>137</v>
      </c>
    </row>
    <row r="468" spans="2:51" s="16" customFormat="1" ht="11.25">
      <c r="B468" s="259"/>
      <c r="C468" s="260"/>
      <c r="D468" s="217" t="s">
        <v>146</v>
      </c>
      <c r="E468" s="261" t="s">
        <v>1</v>
      </c>
      <c r="F468" s="262" t="s">
        <v>307</v>
      </c>
      <c r="G468" s="260"/>
      <c r="H468" s="263">
        <v>78.52000000000001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AT468" s="269" t="s">
        <v>146</v>
      </c>
      <c r="AU468" s="269" t="s">
        <v>144</v>
      </c>
      <c r="AV468" s="16" t="s">
        <v>151</v>
      </c>
      <c r="AW468" s="16" t="s">
        <v>33</v>
      </c>
      <c r="AX468" s="16" t="s">
        <v>77</v>
      </c>
      <c r="AY468" s="269" t="s">
        <v>137</v>
      </c>
    </row>
    <row r="469" spans="2:51" s="13" customFormat="1" ht="11.25">
      <c r="B469" s="215"/>
      <c r="C469" s="216"/>
      <c r="D469" s="217" t="s">
        <v>146</v>
      </c>
      <c r="E469" s="218" t="s">
        <v>1</v>
      </c>
      <c r="F469" s="219" t="s">
        <v>308</v>
      </c>
      <c r="G469" s="216"/>
      <c r="H469" s="220">
        <v>2840.16</v>
      </c>
      <c r="I469" s="221"/>
      <c r="J469" s="216"/>
      <c r="K469" s="216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146</v>
      </c>
      <c r="AU469" s="226" t="s">
        <v>144</v>
      </c>
      <c r="AV469" s="13" t="s">
        <v>144</v>
      </c>
      <c r="AW469" s="13" t="s">
        <v>33</v>
      </c>
      <c r="AX469" s="13" t="s">
        <v>77</v>
      </c>
      <c r="AY469" s="226" t="s">
        <v>137</v>
      </c>
    </row>
    <row r="470" spans="2:51" s="14" customFormat="1" ht="11.25">
      <c r="B470" s="227"/>
      <c r="C470" s="228"/>
      <c r="D470" s="217" t="s">
        <v>146</v>
      </c>
      <c r="E470" s="229" t="s">
        <v>1</v>
      </c>
      <c r="F470" s="230" t="s">
        <v>309</v>
      </c>
      <c r="G470" s="228"/>
      <c r="H470" s="229" t="s">
        <v>1</v>
      </c>
      <c r="I470" s="231"/>
      <c r="J470" s="228"/>
      <c r="K470" s="228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146</v>
      </c>
      <c r="AU470" s="236" t="s">
        <v>144</v>
      </c>
      <c r="AV470" s="14" t="s">
        <v>84</v>
      </c>
      <c r="AW470" s="14" t="s">
        <v>33</v>
      </c>
      <c r="AX470" s="14" t="s">
        <v>77</v>
      </c>
      <c r="AY470" s="236" t="s">
        <v>137</v>
      </c>
    </row>
    <row r="471" spans="2:51" s="13" customFormat="1" ht="33.75">
      <c r="B471" s="215"/>
      <c r="C471" s="216"/>
      <c r="D471" s="217" t="s">
        <v>146</v>
      </c>
      <c r="E471" s="218" t="s">
        <v>1</v>
      </c>
      <c r="F471" s="219" t="s">
        <v>310</v>
      </c>
      <c r="G471" s="216"/>
      <c r="H471" s="220">
        <v>-525.535</v>
      </c>
      <c r="I471" s="221"/>
      <c r="J471" s="216"/>
      <c r="K471" s="216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146</v>
      </c>
      <c r="AU471" s="226" t="s">
        <v>144</v>
      </c>
      <c r="AV471" s="13" t="s">
        <v>144</v>
      </c>
      <c r="AW471" s="13" t="s">
        <v>33</v>
      </c>
      <c r="AX471" s="13" t="s">
        <v>77</v>
      </c>
      <c r="AY471" s="226" t="s">
        <v>137</v>
      </c>
    </row>
    <row r="472" spans="2:51" s="16" customFormat="1" ht="11.25">
      <c r="B472" s="259"/>
      <c r="C472" s="260"/>
      <c r="D472" s="217" t="s">
        <v>146</v>
      </c>
      <c r="E472" s="261" t="s">
        <v>1</v>
      </c>
      <c r="F472" s="262" t="s">
        <v>307</v>
      </c>
      <c r="G472" s="260"/>
      <c r="H472" s="263">
        <v>2314.625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AT472" s="269" t="s">
        <v>146</v>
      </c>
      <c r="AU472" s="269" t="s">
        <v>144</v>
      </c>
      <c r="AV472" s="16" t="s">
        <v>151</v>
      </c>
      <c r="AW472" s="16" t="s">
        <v>33</v>
      </c>
      <c r="AX472" s="16" t="s">
        <v>77</v>
      </c>
      <c r="AY472" s="269" t="s">
        <v>137</v>
      </c>
    </row>
    <row r="473" spans="2:51" s="13" customFormat="1" ht="11.25">
      <c r="B473" s="215"/>
      <c r="C473" s="216"/>
      <c r="D473" s="217" t="s">
        <v>146</v>
      </c>
      <c r="E473" s="218" t="s">
        <v>1</v>
      </c>
      <c r="F473" s="219" t="s">
        <v>311</v>
      </c>
      <c r="G473" s="216"/>
      <c r="H473" s="220">
        <v>2.555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146</v>
      </c>
      <c r="AU473" s="226" t="s">
        <v>144</v>
      </c>
      <c r="AV473" s="13" t="s">
        <v>144</v>
      </c>
      <c r="AW473" s="13" t="s">
        <v>33</v>
      </c>
      <c r="AX473" s="13" t="s">
        <v>77</v>
      </c>
      <c r="AY473" s="226" t="s">
        <v>137</v>
      </c>
    </row>
    <row r="474" spans="2:51" s="13" customFormat="1" ht="11.25">
      <c r="B474" s="215"/>
      <c r="C474" s="216"/>
      <c r="D474" s="217" t="s">
        <v>146</v>
      </c>
      <c r="E474" s="218" t="s">
        <v>1</v>
      </c>
      <c r="F474" s="219" t="s">
        <v>312</v>
      </c>
      <c r="G474" s="216"/>
      <c r="H474" s="220">
        <v>2.555</v>
      </c>
      <c r="I474" s="221"/>
      <c r="J474" s="216"/>
      <c r="K474" s="216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146</v>
      </c>
      <c r="AU474" s="226" t="s">
        <v>144</v>
      </c>
      <c r="AV474" s="13" t="s">
        <v>144</v>
      </c>
      <c r="AW474" s="13" t="s">
        <v>33</v>
      </c>
      <c r="AX474" s="13" t="s">
        <v>77</v>
      </c>
      <c r="AY474" s="226" t="s">
        <v>137</v>
      </c>
    </row>
    <row r="475" spans="2:51" s="13" customFormat="1" ht="11.25">
      <c r="B475" s="215"/>
      <c r="C475" s="216"/>
      <c r="D475" s="217" t="s">
        <v>146</v>
      </c>
      <c r="E475" s="218" t="s">
        <v>1</v>
      </c>
      <c r="F475" s="219" t="s">
        <v>313</v>
      </c>
      <c r="G475" s="216"/>
      <c r="H475" s="220">
        <v>188.16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146</v>
      </c>
      <c r="AU475" s="226" t="s">
        <v>144</v>
      </c>
      <c r="AV475" s="13" t="s">
        <v>144</v>
      </c>
      <c r="AW475" s="13" t="s">
        <v>33</v>
      </c>
      <c r="AX475" s="13" t="s">
        <v>77</v>
      </c>
      <c r="AY475" s="226" t="s">
        <v>137</v>
      </c>
    </row>
    <row r="476" spans="2:51" s="13" customFormat="1" ht="11.25">
      <c r="B476" s="215"/>
      <c r="C476" s="216"/>
      <c r="D476" s="217" t="s">
        <v>146</v>
      </c>
      <c r="E476" s="218" t="s">
        <v>1</v>
      </c>
      <c r="F476" s="219" t="s">
        <v>314</v>
      </c>
      <c r="G476" s="216"/>
      <c r="H476" s="220">
        <v>1.96</v>
      </c>
      <c r="I476" s="221"/>
      <c r="J476" s="216"/>
      <c r="K476" s="216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146</v>
      </c>
      <c r="AU476" s="226" t="s">
        <v>144</v>
      </c>
      <c r="AV476" s="13" t="s">
        <v>144</v>
      </c>
      <c r="AW476" s="13" t="s">
        <v>33</v>
      </c>
      <c r="AX476" s="13" t="s">
        <v>77</v>
      </c>
      <c r="AY476" s="226" t="s">
        <v>137</v>
      </c>
    </row>
    <row r="477" spans="2:51" s="13" customFormat="1" ht="11.25">
      <c r="B477" s="215"/>
      <c r="C477" s="216"/>
      <c r="D477" s="217" t="s">
        <v>146</v>
      </c>
      <c r="E477" s="218" t="s">
        <v>1</v>
      </c>
      <c r="F477" s="219" t="s">
        <v>315</v>
      </c>
      <c r="G477" s="216"/>
      <c r="H477" s="220">
        <v>18.865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146</v>
      </c>
      <c r="AU477" s="226" t="s">
        <v>144</v>
      </c>
      <c r="AV477" s="13" t="s">
        <v>144</v>
      </c>
      <c r="AW477" s="13" t="s">
        <v>33</v>
      </c>
      <c r="AX477" s="13" t="s">
        <v>77</v>
      </c>
      <c r="AY477" s="226" t="s">
        <v>137</v>
      </c>
    </row>
    <row r="478" spans="2:51" s="13" customFormat="1" ht="11.25">
      <c r="B478" s="215"/>
      <c r="C478" s="216"/>
      <c r="D478" s="217" t="s">
        <v>146</v>
      </c>
      <c r="E478" s="218" t="s">
        <v>1</v>
      </c>
      <c r="F478" s="219" t="s">
        <v>316</v>
      </c>
      <c r="G478" s="216"/>
      <c r="H478" s="220">
        <v>1.103</v>
      </c>
      <c r="I478" s="221"/>
      <c r="J478" s="216"/>
      <c r="K478" s="216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146</v>
      </c>
      <c r="AU478" s="226" t="s">
        <v>144</v>
      </c>
      <c r="AV478" s="13" t="s">
        <v>144</v>
      </c>
      <c r="AW478" s="13" t="s">
        <v>33</v>
      </c>
      <c r="AX478" s="13" t="s">
        <v>77</v>
      </c>
      <c r="AY478" s="226" t="s">
        <v>137</v>
      </c>
    </row>
    <row r="479" spans="2:51" s="13" customFormat="1" ht="11.25">
      <c r="B479" s="215"/>
      <c r="C479" s="216"/>
      <c r="D479" s="217" t="s">
        <v>146</v>
      </c>
      <c r="E479" s="218" t="s">
        <v>1</v>
      </c>
      <c r="F479" s="219" t="s">
        <v>317</v>
      </c>
      <c r="G479" s="216"/>
      <c r="H479" s="220">
        <v>127.68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146</v>
      </c>
      <c r="AU479" s="226" t="s">
        <v>144</v>
      </c>
      <c r="AV479" s="13" t="s">
        <v>144</v>
      </c>
      <c r="AW479" s="13" t="s">
        <v>33</v>
      </c>
      <c r="AX479" s="13" t="s">
        <v>77</v>
      </c>
      <c r="AY479" s="226" t="s">
        <v>137</v>
      </c>
    </row>
    <row r="480" spans="2:51" s="13" customFormat="1" ht="11.25">
      <c r="B480" s="215"/>
      <c r="C480" s="216"/>
      <c r="D480" s="217" t="s">
        <v>146</v>
      </c>
      <c r="E480" s="218" t="s">
        <v>1</v>
      </c>
      <c r="F480" s="219" t="s">
        <v>318</v>
      </c>
      <c r="G480" s="216"/>
      <c r="H480" s="220">
        <v>3.57</v>
      </c>
      <c r="I480" s="221"/>
      <c r="J480" s="216"/>
      <c r="K480" s="216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146</v>
      </c>
      <c r="AU480" s="226" t="s">
        <v>144</v>
      </c>
      <c r="AV480" s="13" t="s">
        <v>144</v>
      </c>
      <c r="AW480" s="13" t="s">
        <v>33</v>
      </c>
      <c r="AX480" s="13" t="s">
        <v>77</v>
      </c>
      <c r="AY480" s="226" t="s">
        <v>137</v>
      </c>
    </row>
    <row r="481" spans="2:51" s="13" customFormat="1" ht="11.25">
      <c r="B481" s="215"/>
      <c r="C481" s="216"/>
      <c r="D481" s="217" t="s">
        <v>146</v>
      </c>
      <c r="E481" s="218" t="s">
        <v>1</v>
      </c>
      <c r="F481" s="219" t="s">
        <v>319</v>
      </c>
      <c r="G481" s="216"/>
      <c r="H481" s="220">
        <v>12.18</v>
      </c>
      <c r="I481" s="221"/>
      <c r="J481" s="216"/>
      <c r="K481" s="216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146</v>
      </c>
      <c r="AU481" s="226" t="s">
        <v>144</v>
      </c>
      <c r="AV481" s="13" t="s">
        <v>144</v>
      </c>
      <c r="AW481" s="13" t="s">
        <v>33</v>
      </c>
      <c r="AX481" s="13" t="s">
        <v>77</v>
      </c>
      <c r="AY481" s="226" t="s">
        <v>137</v>
      </c>
    </row>
    <row r="482" spans="2:51" s="13" customFormat="1" ht="11.25">
      <c r="B482" s="215"/>
      <c r="C482" s="216"/>
      <c r="D482" s="217" t="s">
        <v>146</v>
      </c>
      <c r="E482" s="218" t="s">
        <v>1</v>
      </c>
      <c r="F482" s="219" t="s">
        <v>320</v>
      </c>
      <c r="G482" s="216"/>
      <c r="H482" s="220">
        <v>6.93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146</v>
      </c>
      <c r="AU482" s="226" t="s">
        <v>144</v>
      </c>
      <c r="AV482" s="13" t="s">
        <v>144</v>
      </c>
      <c r="AW482" s="13" t="s">
        <v>33</v>
      </c>
      <c r="AX482" s="13" t="s">
        <v>77</v>
      </c>
      <c r="AY482" s="226" t="s">
        <v>137</v>
      </c>
    </row>
    <row r="483" spans="2:51" s="13" customFormat="1" ht="11.25">
      <c r="B483" s="215"/>
      <c r="C483" s="216"/>
      <c r="D483" s="217" t="s">
        <v>146</v>
      </c>
      <c r="E483" s="218" t="s">
        <v>1</v>
      </c>
      <c r="F483" s="219" t="s">
        <v>321</v>
      </c>
      <c r="G483" s="216"/>
      <c r="H483" s="220">
        <v>6.79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146</v>
      </c>
      <c r="AU483" s="226" t="s">
        <v>144</v>
      </c>
      <c r="AV483" s="13" t="s">
        <v>144</v>
      </c>
      <c r="AW483" s="13" t="s">
        <v>33</v>
      </c>
      <c r="AX483" s="13" t="s">
        <v>77</v>
      </c>
      <c r="AY483" s="226" t="s">
        <v>137</v>
      </c>
    </row>
    <row r="484" spans="2:51" s="13" customFormat="1" ht="11.25">
      <c r="B484" s="215"/>
      <c r="C484" s="216"/>
      <c r="D484" s="217" t="s">
        <v>146</v>
      </c>
      <c r="E484" s="218" t="s">
        <v>1</v>
      </c>
      <c r="F484" s="219" t="s">
        <v>322</v>
      </c>
      <c r="G484" s="216"/>
      <c r="H484" s="220">
        <v>4.095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146</v>
      </c>
      <c r="AU484" s="226" t="s">
        <v>144</v>
      </c>
      <c r="AV484" s="13" t="s">
        <v>144</v>
      </c>
      <c r="AW484" s="13" t="s">
        <v>33</v>
      </c>
      <c r="AX484" s="13" t="s">
        <v>77</v>
      </c>
      <c r="AY484" s="226" t="s">
        <v>137</v>
      </c>
    </row>
    <row r="485" spans="2:51" s="16" customFormat="1" ht="11.25">
      <c r="B485" s="259"/>
      <c r="C485" s="260"/>
      <c r="D485" s="217" t="s">
        <v>146</v>
      </c>
      <c r="E485" s="261" t="s">
        <v>1</v>
      </c>
      <c r="F485" s="262" t="s">
        <v>307</v>
      </c>
      <c r="G485" s="260"/>
      <c r="H485" s="263">
        <v>376.4430000000001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AT485" s="269" t="s">
        <v>146</v>
      </c>
      <c r="AU485" s="269" t="s">
        <v>144</v>
      </c>
      <c r="AV485" s="16" t="s">
        <v>151</v>
      </c>
      <c r="AW485" s="16" t="s">
        <v>33</v>
      </c>
      <c r="AX485" s="16" t="s">
        <v>77</v>
      </c>
      <c r="AY485" s="269" t="s">
        <v>137</v>
      </c>
    </row>
    <row r="486" spans="2:51" s="13" customFormat="1" ht="11.25">
      <c r="B486" s="215"/>
      <c r="C486" s="216"/>
      <c r="D486" s="217" t="s">
        <v>146</v>
      </c>
      <c r="E486" s="218" t="s">
        <v>1</v>
      </c>
      <c r="F486" s="219" t="s">
        <v>323</v>
      </c>
      <c r="G486" s="216"/>
      <c r="H486" s="220">
        <v>42</v>
      </c>
      <c r="I486" s="221"/>
      <c r="J486" s="216"/>
      <c r="K486" s="216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146</v>
      </c>
      <c r="AU486" s="226" t="s">
        <v>144</v>
      </c>
      <c r="AV486" s="13" t="s">
        <v>144</v>
      </c>
      <c r="AW486" s="13" t="s">
        <v>33</v>
      </c>
      <c r="AX486" s="13" t="s">
        <v>77</v>
      </c>
      <c r="AY486" s="226" t="s">
        <v>137</v>
      </c>
    </row>
    <row r="487" spans="2:51" s="16" customFormat="1" ht="11.25">
      <c r="B487" s="259"/>
      <c r="C487" s="260"/>
      <c r="D487" s="217" t="s">
        <v>146</v>
      </c>
      <c r="E487" s="261" t="s">
        <v>1</v>
      </c>
      <c r="F487" s="262" t="s">
        <v>307</v>
      </c>
      <c r="G487" s="260"/>
      <c r="H487" s="263">
        <v>42</v>
      </c>
      <c r="I487" s="264"/>
      <c r="J487" s="260"/>
      <c r="K487" s="260"/>
      <c r="L487" s="265"/>
      <c r="M487" s="266"/>
      <c r="N487" s="267"/>
      <c r="O487" s="267"/>
      <c r="P487" s="267"/>
      <c r="Q487" s="267"/>
      <c r="R487" s="267"/>
      <c r="S487" s="267"/>
      <c r="T487" s="268"/>
      <c r="AT487" s="269" t="s">
        <v>146</v>
      </c>
      <c r="AU487" s="269" t="s">
        <v>144</v>
      </c>
      <c r="AV487" s="16" t="s">
        <v>151</v>
      </c>
      <c r="AW487" s="16" t="s">
        <v>33</v>
      </c>
      <c r="AX487" s="16" t="s">
        <v>77</v>
      </c>
      <c r="AY487" s="269" t="s">
        <v>137</v>
      </c>
    </row>
    <row r="488" spans="2:51" s="13" customFormat="1" ht="22.5">
      <c r="B488" s="215"/>
      <c r="C488" s="216"/>
      <c r="D488" s="217" t="s">
        <v>146</v>
      </c>
      <c r="E488" s="218" t="s">
        <v>1</v>
      </c>
      <c r="F488" s="219" t="s">
        <v>324</v>
      </c>
      <c r="G488" s="216"/>
      <c r="H488" s="220">
        <v>47.572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146</v>
      </c>
      <c r="AU488" s="226" t="s">
        <v>144</v>
      </c>
      <c r="AV488" s="13" t="s">
        <v>144</v>
      </c>
      <c r="AW488" s="13" t="s">
        <v>33</v>
      </c>
      <c r="AX488" s="13" t="s">
        <v>77</v>
      </c>
      <c r="AY488" s="226" t="s">
        <v>137</v>
      </c>
    </row>
    <row r="489" spans="2:51" s="16" customFormat="1" ht="11.25">
      <c r="B489" s="259"/>
      <c r="C489" s="260"/>
      <c r="D489" s="217" t="s">
        <v>146</v>
      </c>
      <c r="E489" s="261" t="s">
        <v>1</v>
      </c>
      <c r="F489" s="262" t="s">
        <v>307</v>
      </c>
      <c r="G489" s="260"/>
      <c r="H489" s="263">
        <v>47.572</v>
      </c>
      <c r="I489" s="264"/>
      <c r="J489" s="260"/>
      <c r="K489" s="260"/>
      <c r="L489" s="265"/>
      <c r="M489" s="266"/>
      <c r="N489" s="267"/>
      <c r="O489" s="267"/>
      <c r="P489" s="267"/>
      <c r="Q489" s="267"/>
      <c r="R489" s="267"/>
      <c r="S489" s="267"/>
      <c r="T489" s="268"/>
      <c r="AT489" s="269" t="s">
        <v>146</v>
      </c>
      <c r="AU489" s="269" t="s">
        <v>144</v>
      </c>
      <c r="AV489" s="16" t="s">
        <v>151</v>
      </c>
      <c r="AW489" s="16" t="s">
        <v>33</v>
      </c>
      <c r="AX489" s="16" t="s">
        <v>77</v>
      </c>
      <c r="AY489" s="269" t="s">
        <v>137</v>
      </c>
    </row>
    <row r="490" spans="2:51" s="13" customFormat="1" ht="11.25">
      <c r="B490" s="215"/>
      <c r="C490" s="216"/>
      <c r="D490" s="217" t="s">
        <v>146</v>
      </c>
      <c r="E490" s="218" t="s">
        <v>1</v>
      </c>
      <c r="F490" s="219" t="s">
        <v>281</v>
      </c>
      <c r="G490" s="216"/>
      <c r="H490" s="220">
        <v>103.35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146</v>
      </c>
      <c r="AU490" s="226" t="s">
        <v>144</v>
      </c>
      <c r="AV490" s="13" t="s">
        <v>144</v>
      </c>
      <c r="AW490" s="13" t="s">
        <v>33</v>
      </c>
      <c r="AX490" s="13" t="s">
        <v>77</v>
      </c>
      <c r="AY490" s="226" t="s">
        <v>137</v>
      </c>
    </row>
    <row r="491" spans="2:51" s="16" customFormat="1" ht="11.25">
      <c r="B491" s="259"/>
      <c r="C491" s="260"/>
      <c r="D491" s="217" t="s">
        <v>146</v>
      </c>
      <c r="E491" s="261" t="s">
        <v>1</v>
      </c>
      <c r="F491" s="262" t="s">
        <v>307</v>
      </c>
      <c r="G491" s="260"/>
      <c r="H491" s="263">
        <v>103.35</v>
      </c>
      <c r="I491" s="264"/>
      <c r="J491" s="260"/>
      <c r="K491" s="260"/>
      <c r="L491" s="265"/>
      <c r="M491" s="266"/>
      <c r="N491" s="267"/>
      <c r="O491" s="267"/>
      <c r="P491" s="267"/>
      <c r="Q491" s="267"/>
      <c r="R491" s="267"/>
      <c r="S491" s="267"/>
      <c r="T491" s="268"/>
      <c r="AT491" s="269" t="s">
        <v>146</v>
      </c>
      <c r="AU491" s="269" t="s">
        <v>144</v>
      </c>
      <c r="AV491" s="16" t="s">
        <v>151</v>
      </c>
      <c r="AW491" s="16" t="s">
        <v>33</v>
      </c>
      <c r="AX491" s="16" t="s">
        <v>77</v>
      </c>
      <c r="AY491" s="269" t="s">
        <v>137</v>
      </c>
    </row>
    <row r="492" spans="2:51" s="13" customFormat="1" ht="11.25">
      <c r="B492" s="215"/>
      <c r="C492" s="216"/>
      <c r="D492" s="217" t="s">
        <v>146</v>
      </c>
      <c r="E492" s="218" t="s">
        <v>1</v>
      </c>
      <c r="F492" s="219" t="s">
        <v>462</v>
      </c>
      <c r="G492" s="216"/>
      <c r="H492" s="220">
        <v>126.905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146</v>
      </c>
      <c r="AU492" s="226" t="s">
        <v>144</v>
      </c>
      <c r="AV492" s="13" t="s">
        <v>144</v>
      </c>
      <c r="AW492" s="13" t="s">
        <v>33</v>
      </c>
      <c r="AX492" s="13" t="s">
        <v>77</v>
      </c>
      <c r="AY492" s="226" t="s">
        <v>137</v>
      </c>
    </row>
    <row r="493" spans="2:51" s="16" customFormat="1" ht="11.25">
      <c r="B493" s="259"/>
      <c r="C493" s="260"/>
      <c r="D493" s="217" t="s">
        <v>146</v>
      </c>
      <c r="E493" s="261" t="s">
        <v>1</v>
      </c>
      <c r="F493" s="262" t="s">
        <v>307</v>
      </c>
      <c r="G493" s="260"/>
      <c r="H493" s="263">
        <v>126.905</v>
      </c>
      <c r="I493" s="264"/>
      <c r="J493" s="260"/>
      <c r="K493" s="260"/>
      <c r="L493" s="265"/>
      <c r="M493" s="266"/>
      <c r="N493" s="267"/>
      <c r="O493" s="267"/>
      <c r="P493" s="267"/>
      <c r="Q493" s="267"/>
      <c r="R493" s="267"/>
      <c r="S493" s="267"/>
      <c r="T493" s="268"/>
      <c r="AT493" s="269" t="s">
        <v>146</v>
      </c>
      <c r="AU493" s="269" t="s">
        <v>144</v>
      </c>
      <c r="AV493" s="16" t="s">
        <v>151</v>
      </c>
      <c r="AW493" s="16" t="s">
        <v>33</v>
      </c>
      <c r="AX493" s="16" t="s">
        <v>77</v>
      </c>
      <c r="AY493" s="269" t="s">
        <v>137</v>
      </c>
    </row>
    <row r="494" spans="2:51" s="13" customFormat="1" ht="11.25">
      <c r="B494" s="215"/>
      <c r="C494" s="216"/>
      <c r="D494" s="217" t="s">
        <v>146</v>
      </c>
      <c r="E494" s="218" t="s">
        <v>1</v>
      </c>
      <c r="F494" s="219" t="s">
        <v>463</v>
      </c>
      <c r="G494" s="216"/>
      <c r="H494" s="220">
        <v>37.2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146</v>
      </c>
      <c r="AU494" s="226" t="s">
        <v>144</v>
      </c>
      <c r="AV494" s="13" t="s">
        <v>144</v>
      </c>
      <c r="AW494" s="13" t="s">
        <v>33</v>
      </c>
      <c r="AX494" s="13" t="s">
        <v>77</v>
      </c>
      <c r="AY494" s="226" t="s">
        <v>137</v>
      </c>
    </row>
    <row r="495" spans="2:51" s="15" customFormat="1" ht="11.25">
      <c r="B495" s="248"/>
      <c r="C495" s="249"/>
      <c r="D495" s="217" t="s">
        <v>146</v>
      </c>
      <c r="E495" s="250" t="s">
        <v>1</v>
      </c>
      <c r="F495" s="251" t="s">
        <v>217</v>
      </c>
      <c r="G495" s="249"/>
      <c r="H495" s="252">
        <v>3126.614999999999</v>
      </c>
      <c r="I495" s="253"/>
      <c r="J495" s="249"/>
      <c r="K495" s="249"/>
      <c r="L495" s="254"/>
      <c r="M495" s="255"/>
      <c r="N495" s="256"/>
      <c r="O495" s="256"/>
      <c r="P495" s="256"/>
      <c r="Q495" s="256"/>
      <c r="R495" s="256"/>
      <c r="S495" s="256"/>
      <c r="T495" s="257"/>
      <c r="AT495" s="258" t="s">
        <v>146</v>
      </c>
      <c r="AU495" s="258" t="s">
        <v>144</v>
      </c>
      <c r="AV495" s="15" t="s">
        <v>143</v>
      </c>
      <c r="AW495" s="15" t="s">
        <v>33</v>
      </c>
      <c r="AX495" s="15" t="s">
        <v>84</v>
      </c>
      <c r="AY495" s="258" t="s">
        <v>137</v>
      </c>
    </row>
    <row r="496" spans="1:65" s="2" customFormat="1" ht="21.75" customHeight="1">
      <c r="A496" s="35"/>
      <c r="B496" s="36"/>
      <c r="C496" s="201" t="s">
        <v>233</v>
      </c>
      <c r="D496" s="201" t="s">
        <v>139</v>
      </c>
      <c r="E496" s="202" t="s">
        <v>477</v>
      </c>
      <c r="F496" s="203" t="s">
        <v>478</v>
      </c>
      <c r="G496" s="204" t="s">
        <v>177</v>
      </c>
      <c r="H496" s="205">
        <v>575.035</v>
      </c>
      <c r="I496" s="206"/>
      <c r="J496" s="207">
        <f>ROUND(I496*H496,2)</f>
        <v>0</v>
      </c>
      <c r="K496" s="208"/>
      <c r="L496" s="40"/>
      <c r="M496" s="209" t="s">
        <v>1</v>
      </c>
      <c r="N496" s="210" t="s">
        <v>43</v>
      </c>
      <c r="O496" s="72"/>
      <c r="P496" s="211">
        <f>O496*H496</f>
        <v>0</v>
      </c>
      <c r="Q496" s="211">
        <v>0</v>
      </c>
      <c r="R496" s="211">
        <f>Q496*H496</f>
        <v>0</v>
      </c>
      <c r="S496" s="211">
        <v>0</v>
      </c>
      <c r="T496" s="212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13" t="s">
        <v>143</v>
      </c>
      <c r="AT496" s="213" t="s">
        <v>139</v>
      </c>
      <c r="AU496" s="213" t="s">
        <v>144</v>
      </c>
      <c r="AY496" s="18" t="s">
        <v>137</v>
      </c>
      <c r="BE496" s="214">
        <f>IF(N496="základní",J496,0)</f>
        <v>0</v>
      </c>
      <c r="BF496" s="214">
        <f>IF(N496="snížená",J496,0)</f>
        <v>0</v>
      </c>
      <c r="BG496" s="214">
        <f>IF(N496="zákl. přenesená",J496,0)</f>
        <v>0</v>
      </c>
      <c r="BH496" s="214">
        <f>IF(N496="sníž. přenesená",J496,0)</f>
        <v>0</v>
      </c>
      <c r="BI496" s="214">
        <f>IF(N496="nulová",J496,0)</f>
        <v>0</v>
      </c>
      <c r="BJ496" s="18" t="s">
        <v>144</v>
      </c>
      <c r="BK496" s="214">
        <f>ROUND(I496*H496,2)</f>
        <v>0</v>
      </c>
      <c r="BL496" s="18" t="s">
        <v>143</v>
      </c>
      <c r="BM496" s="213" t="s">
        <v>479</v>
      </c>
    </row>
    <row r="497" spans="2:51" s="14" customFormat="1" ht="22.5">
      <c r="B497" s="227"/>
      <c r="C497" s="228"/>
      <c r="D497" s="217" t="s">
        <v>146</v>
      </c>
      <c r="E497" s="229" t="s">
        <v>1</v>
      </c>
      <c r="F497" s="230" t="s">
        <v>480</v>
      </c>
      <c r="G497" s="228"/>
      <c r="H497" s="229" t="s">
        <v>1</v>
      </c>
      <c r="I497" s="231"/>
      <c r="J497" s="228"/>
      <c r="K497" s="228"/>
      <c r="L497" s="232"/>
      <c r="M497" s="233"/>
      <c r="N497" s="234"/>
      <c r="O497" s="234"/>
      <c r="P497" s="234"/>
      <c r="Q497" s="234"/>
      <c r="R497" s="234"/>
      <c r="S497" s="234"/>
      <c r="T497" s="235"/>
      <c r="AT497" s="236" t="s">
        <v>146</v>
      </c>
      <c r="AU497" s="236" t="s">
        <v>144</v>
      </c>
      <c r="AV497" s="14" t="s">
        <v>84</v>
      </c>
      <c r="AW497" s="14" t="s">
        <v>33</v>
      </c>
      <c r="AX497" s="14" t="s">
        <v>77</v>
      </c>
      <c r="AY497" s="236" t="s">
        <v>137</v>
      </c>
    </row>
    <row r="498" spans="2:51" s="13" customFormat="1" ht="11.25">
      <c r="B498" s="215"/>
      <c r="C498" s="216"/>
      <c r="D498" s="217" t="s">
        <v>146</v>
      </c>
      <c r="E498" s="218" t="s">
        <v>1</v>
      </c>
      <c r="F498" s="219" t="s">
        <v>481</v>
      </c>
      <c r="G498" s="216"/>
      <c r="H498" s="220">
        <v>49.5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146</v>
      </c>
      <c r="AU498" s="226" t="s">
        <v>144</v>
      </c>
      <c r="AV498" s="13" t="s">
        <v>144</v>
      </c>
      <c r="AW498" s="13" t="s">
        <v>33</v>
      </c>
      <c r="AX498" s="13" t="s">
        <v>77</v>
      </c>
      <c r="AY498" s="226" t="s">
        <v>137</v>
      </c>
    </row>
    <row r="499" spans="2:51" s="13" customFormat="1" ht="22.5">
      <c r="B499" s="215"/>
      <c r="C499" s="216"/>
      <c r="D499" s="217" t="s">
        <v>146</v>
      </c>
      <c r="E499" s="218" t="s">
        <v>1</v>
      </c>
      <c r="F499" s="219" t="s">
        <v>482</v>
      </c>
      <c r="G499" s="216"/>
      <c r="H499" s="220">
        <v>525.535</v>
      </c>
      <c r="I499" s="221"/>
      <c r="J499" s="216"/>
      <c r="K499" s="216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146</v>
      </c>
      <c r="AU499" s="226" t="s">
        <v>144</v>
      </c>
      <c r="AV499" s="13" t="s">
        <v>144</v>
      </c>
      <c r="AW499" s="13" t="s">
        <v>33</v>
      </c>
      <c r="AX499" s="13" t="s">
        <v>77</v>
      </c>
      <c r="AY499" s="226" t="s">
        <v>137</v>
      </c>
    </row>
    <row r="500" spans="2:51" s="15" customFormat="1" ht="11.25">
      <c r="B500" s="248"/>
      <c r="C500" s="249"/>
      <c r="D500" s="217" t="s">
        <v>146</v>
      </c>
      <c r="E500" s="250" t="s">
        <v>1</v>
      </c>
      <c r="F500" s="251" t="s">
        <v>217</v>
      </c>
      <c r="G500" s="249"/>
      <c r="H500" s="252">
        <v>575.035</v>
      </c>
      <c r="I500" s="253"/>
      <c r="J500" s="249"/>
      <c r="K500" s="249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146</v>
      </c>
      <c r="AU500" s="258" t="s">
        <v>144</v>
      </c>
      <c r="AV500" s="15" t="s">
        <v>143</v>
      </c>
      <c r="AW500" s="15" t="s">
        <v>33</v>
      </c>
      <c r="AX500" s="15" t="s">
        <v>84</v>
      </c>
      <c r="AY500" s="258" t="s">
        <v>137</v>
      </c>
    </row>
    <row r="501" spans="1:65" s="2" customFormat="1" ht="21.75" customHeight="1">
      <c r="A501" s="35"/>
      <c r="B501" s="36"/>
      <c r="C501" s="201" t="s">
        <v>483</v>
      </c>
      <c r="D501" s="201" t="s">
        <v>139</v>
      </c>
      <c r="E501" s="202" t="s">
        <v>484</v>
      </c>
      <c r="F501" s="203" t="s">
        <v>485</v>
      </c>
      <c r="G501" s="204" t="s">
        <v>177</v>
      </c>
      <c r="H501" s="205">
        <v>43.86</v>
      </c>
      <c r="I501" s="206"/>
      <c r="J501" s="207">
        <f>ROUND(I501*H501,2)</f>
        <v>0</v>
      </c>
      <c r="K501" s="208"/>
      <c r="L501" s="40"/>
      <c r="M501" s="209" t="s">
        <v>1</v>
      </c>
      <c r="N501" s="210" t="s">
        <v>43</v>
      </c>
      <c r="O501" s="72"/>
      <c r="P501" s="211">
        <f>O501*H501</f>
        <v>0</v>
      </c>
      <c r="Q501" s="211">
        <v>0.105</v>
      </c>
      <c r="R501" s="211">
        <f>Q501*H501</f>
        <v>4.6053</v>
      </c>
      <c r="S501" s="211">
        <v>0</v>
      </c>
      <c r="T501" s="212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13" t="s">
        <v>143</v>
      </c>
      <c r="AT501" s="213" t="s">
        <v>139</v>
      </c>
      <c r="AU501" s="213" t="s">
        <v>144</v>
      </c>
      <c r="AY501" s="18" t="s">
        <v>137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18" t="s">
        <v>144</v>
      </c>
      <c r="BK501" s="214">
        <f>ROUND(I501*H501,2)</f>
        <v>0</v>
      </c>
      <c r="BL501" s="18" t="s">
        <v>143</v>
      </c>
      <c r="BM501" s="213" t="s">
        <v>486</v>
      </c>
    </row>
    <row r="502" spans="2:51" s="14" customFormat="1" ht="11.25">
      <c r="B502" s="227"/>
      <c r="C502" s="228"/>
      <c r="D502" s="217" t="s">
        <v>146</v>
      </c>
      <c r="E502" s="229" t="s">
        <v>1</v>
      </c>
      <c r="F502" s="230" t="s">
        <v>487</v>
      </c>
      <c r="G502" s="228"/>
      <c r="H502" s="229" t="s">
        <v>1</v>
      </c>
      <c r="I502" s="231"/>
      <c r="J502" s="228"/>
      <c r="K502" s="228"/>
      <c r="L502" s="232"/>
      <c r="M502" s="233"/>
      <c r="N502" s="234"/>
      <c r="O502" s="234"/>
      <c r="P502" s="234"/>
      <c r="Q502" s="234"/>
      <c r="R502" s="234"/>
      <c r="S502" s="234"/>
      <c r="T502" s="235"/>
      <c r="AT502" s="236" t="s">
        <v>146</v>
      </c>
      <c r="AU502" s="236" t="s">
        <v>144</v>
      </c>
      <c r="AV502" s="14" t="s">
        <v>84</v>
      </c>
      <c r="AW502" s="14" t="s">
        <v>33</v>
      </c>
      <c r="AX502" s="14" t="s">
        <v>77</v>
      </c>
      <c r="AY502" s="236" t="s">
        <v>137</v>
      </c>
    </row>
    <row r="503" spans="2:51" s="13" customFormat="1" ht="11.25">
      <c r="B503" s="215"/>
      <c r="C503" s="216"/>
      <c r="D503" s="217" t="s">
        <v>146</v>
      </c>
      <c r="E503" s="218" t="s">
        <v>1</v>
      </c>
      <c r="F503" s="219" t="s">
        <v>488</v>
      </c>
      <c r="G503" s="216"/>
      <c r="H503" s="220">
        <v>22.5</v>
      </c>
      <c r="I503" s="221"/>
      <c r="J503" s="216"/>
      <c r="K503" s="216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146</v>
      </c>
      <c r="AU503" s="226" t="s">
        <v>144</v>
      </c>
      <c r="AV503" s="13" t="s">
        <v>144</v>
      </c>
      <c r="AW503" s="13" t="s">
        <v>33</v>
      </c>
      <c r="AX503" s="13" t="s">
        <v>77</v>
      </c>
      <c r="AY503" s="226" t="s">
        <v>137</v>
      </c>
    </row>
    <row r="504" spans="2:51" s="14" customFormat="1" ht="11.25">
      <c r="B504" s="227"/>
      <c r="C504" s="228"/>
      <c r="D504" s="217" t="s">
        <v>146</v>
      </c>
      <c r="E504" s="229" t="s">
        <v>1</v>
      </c>
      <c r="F504" s="230" t="s">
        <v>489</v>
      </c>
      <c r="G504" s="228"/>
      <c r="H504" s="229" t="s">
        <v>1</v>
      </c>
      <c r="I504" s="231"/>
      <c r="J504" s="228"/>
      <c r="K504" s="228"/>
      <c r="L504" s="232"/>
      <c r="M504" s="233"/>
      <c r="N504" s="234"/>
      <c r="O504" s="234"/>
      <c r="P504" s="234"/>
      <c r="Q504" s="234"/>
      <c r="R504" s="234"/>
      <c r="S504" s="234"/>
      <c r="T504" s="235"/>
      <c r="AT504" s="236" t="s">
        <v>146</v>
      </c>
      <c r="AU504" s="236" t="s">
        <v>144</v>
      </c>
      <c r="AV504" s="14" t="s">
        <v>84</v>
      </c>
      <c r="AW504" s="14" t="s">
        <v>33</v>
      </c>
      <c r="AX504" s="14" t="s">
        <v>77</v>
      </c>
      <c r="AY504" s="236" t="s">
        <v>137</v>
      </c>
    </row>
    <row r="505" spans="2:51" s="13" customFormat="1" ht="11.25">
      <c r="B505" s="215"/>
      <c r="C505" s="216"/>
      <c r="D505" s="217" t="s">
        <v>146</v>
      </c>
      <c r="E505" s="218" t="s">
        <v>1</v>
      </c>
      <c r="F505" s="219" t="s">
        <v>490</v>
      </c>
      <c r="G505" s="216"/>
      <c r="H505" s="220">
        <v>8.01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146</v>
      </c>
      <c r="AU505" s="226" t="s">
        <v>144</v>
      </c>
      <c r="AV505" s="13" t="s">
        <v>144</v>
      </c>
      <c r="AW505" s="13" t="s">
        <v>33</v>
      </c>
      <c r="AX505" s="13" t="s">
        <v>77</v>
      </c>
      <c r="AY505" s="226" t="s">
        <v>137</v>
      </c>
    </row>
    <row r="506" spans="2:51" s="14" customFormat="1" ht="11.25">
      <c r="B506" s="227"/>
      <c r="C506" s="228"/>
      <c r="D506" s="217" t="s">
        <v>146</v>
      </c>
      <c r="E506" s="229" t="s">
        <v>1</v>
      </c>
      <c r="F506" s="230" t="s">
        <v>491</v>
      </c>
      <c r="G506" s="228"/>
      <c r="H506" s="229" t="s">
        <v>1</v>
      </c>
      <c r="I506" s="231"/>
      <c r="J506" s="228"/>
      <c r="K506" s="228"/>
      <c r="L506" s="232"/>
      <c r="M506" s="233"/>
      <c r="N506" s="234"/>
      <c r="O506" s="234"/>
      <c r="P506" s="234"/>
      <c r="Q506" s="234"/>
      <c r="R506" s="234"/>
      <c r="S506" s="234"/>
      <c r="T506" s="235"/>
      <c r="AT506" s="236" t="s">
        <v>146</v>
      </c>
      <c r="AU506" s="236" t="s">
        <v>144</v>
      </c>
      <c r="AV506" s="14" t="s">
        <v>84</v>
      </c>
      <c r="AW506" s="14" t="s">
        <v>33</v>
      </c>
      <c r="AX506" s="14" t="s">
        <v>77</v>
      </c>
      <c r="AY506" s="236" t="s">
        <v>137</v>
      </c>
    </row>
    <row r="507" spans="2:51" s="13" customFormat="1" ht="11.25">
      <c r="B507" s="215"/>
      <c r="C507" s="216"/>
      <c r="D507" s="217" t="s">
        <v>146</v>
      </c>
      <c r="E507" s="218" t="s">
        <v>1</v>
      </c>
      <c r="F507" s="219" t="s">
        <v>492</v>
      </c>
      <c r="G507" s="216"/>
      <c r="H507" s="220">
        <v>13.35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146</v>
      </c>
      <c r="AU507" s="226" t="s">
        <v>144</v>
      </c>
      <c r="AV507" s="13" t="s">
        <v>144</v>
      </c>
      <c r="AW507" s="13" t="s">
        <v>33</v>
      </c>
      <c r="AX507" s="13" t="s">
        <v>77</v>
      </c>
      <c r="AY507" s="226" t="s">
        <v>137</v>
      </c>
    </row>
    <row r="508" spans="2:51" s="15" customFormat="1" ht="11.25">
      <c r="B508" s="248"/>
      <c r="C508" s="249"/>
      <c r="D508" s="217" t="s">
        <v>146</v>
      </c>
      <c r="E508" s="250" t="s">
        <v>1</v>
      </c>
      <c r="F508" s="251" t="s">
        <v>217</v>
      </c>
      <c r="G508" s="249"/>
      <c r="H508" s="252">
        <v>43.86</v>
      </c>
      <c r="I508" s="253"/>
      <c r="J508" s="249"/>
      <c r="K508" s="249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146</v>
      </c>
      <c r="AU508" s="258" t="s">
        <v>144</v>
      </c>
      <c r="AV508" s="15" t="s">
        <v>143</v>
      </c>
      <c r="AW508" s="15" t="s">
        <v>33</v>
      </c>
      <c r="AX508" s="15" t="s">
        <v>84</v>
      </c>
      <c r="AY508" s="258" t="s">
        <v>137</v>
      </c>
    </row>
    <row r="509" spans="1:65" s="2" customFormat="1" ht="16.5" customHeight="1">
      <c r="A509" s="35"/>
      <c r="B509" s="36"/>
      <c r="C509" s="201" t="s">
        <v>493</v>
      </c>
      <c r="D509" s="201" t="s">
        <v>139</v>
      </c>
      <c r="E509" s="202" t="s">
        <v>494</v>
      </c>
      <c r="F509" s="203" t="s">
        <v>495</v>
      </c>
      <c r="G509" s="204" t="s">
        <v>177</v>
      </c>
      <c r="H509" s="205">
        <v>1544.957</v>
      </c>
      <c r="I509" s="206"/>
      <c r="J509" s="207">
        <f>ROUND(I509*H509,2)</f>
        <v>0</v>
      </c>
      <c r="K509" s="208"/>
      <c r="L509" s="40"/>
      <c r="M509" s="209" t="s">
        <v>1</v>
      </c>
      <c r="N509" s="210" t="s">
        <v>43</v>
      </c>
      <c r="O509" s="72"/>
      <c r="P509" s="211">
        <f>O509*H509</f>
        <v>0</v>
      </c>
      <c r="Q509" s="211">
        <v>0</v>
      </c>
      <c r="R509" s="211">
        <f>Q509*H509</f>
        <v>0</v>
      </c>
      <c r="S509" s="211">
        <v>0</v>
      </c>
      <c r="T509" s="212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13" t="s">
        <v>143</v>
      </c>
      <c r="AT509" s="213" t="s">
        <v>139</v>
      </c>
      <c r="AU509" s="213" t="s">
        <v>144</v>
      </c>
      <c r="AY509" s="18" t="s">
        <v>137</v>
      </c>
      <c r="BE509" s="214">
        <f>IF(N509="základní",J509,0)</f>
        <v>0</v>
      </c>
      <c r="BF509" s="214">
        <f>IF(N509="snížená",J509,0)</f>
        <v>0</v>
      </c>
      <c r="BG509" s="214">
        <f>IF(N509="zákl. přenesená",J509,0)</f>
        <v>0</v>
      </c>
      <c r="BH509" s="214">
        <f>IF(N509="sníž. přenesená",J509,0)</f>
        <v>0</v>
      </c>
      <c r="BI509" s="214">
        <f>IF(N509="nulová",J509,0)</f>
        <v>0</v>
      </c>
      <c r="BJ509" s="18" t="s">
        <v>144</v>
      </c>
      <c r="BK509" s="214">
        <f>ROUND(I509*H509,2)</f>
        <v>0</v>
      </c>
      <c r="BL509" s="18" t="s">
        <v>143</v>
      </c>
      <c r="BM509" s="213" t="s">
        <v>496</v>
      </c>
    </row>
    <row r="510" spans="2:51" s="14" customFormat="1" ht="11.25">
      <c r="B510" s="227"/>
      <c r="C510" s="228"/>
      <c r="D510" s="217" t="s">
        <v>146</v>
      </c>
      <c r="E510" s="229" t="s">
        <v>1</v>
      </c>
      <c r="F510" s="230" t="s">
        <v>262</v>
      </c>
      <c r="G510" s="228"/>
      <c r="H510" s="229" t="s">
        <v>1</v>
      </c>
      <c r="I510" s="231"/>
      <c r="J510" s="228"/>
      <c r="K510" s="228"/>
      <c r="L510" s="232"/>
      <c r="M510" s="233"/>
      <c r="N510" s="234"/>
      <c r="O510" s="234"/>
      <c r="P510" s="234"/>
      <c r="Q510" s="234"/>
      <c r="R510" s="234"/>
      <c r="S510" s="234"/>
      <c r="T510" s="235"/>
      <c r="AT510" s="236" t="s">
        <v>146</v>
      </c>
      <c r="AU510" s="236" t="s">
        <v>144</v>
      </c>
      <c r="AV510" s="14" t="s">
        <v>84</v>
      </c>
      <c r="AW510" s="14" t="s">
        <v>33</v>
      </c>
      <c r="AX510" s="14" t="s">
        <v>77</v>
      </c>
      <c r="AY510" s="236" t="s">
        <v>137</v>
      </c>
    </row>
    <row r="511" spans="2:51" s="13" customFormat="1" ht="33.75">
      <c r="B511" s="215"/>
      <c r="C511" s="216"/>
      <c r="D511" s="217" t="s">
        <v>146</v>
      </c>
      <c r="E511" s="218" t="s">
        <v>1</v>
      </c>
      <c r="F511" s="219" t="s">
        <v>263</v>
      </c>
      <c r="G511" s="216"/>
      <c r="H511" s="220">
        <v>345.914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146</v>
      </c>
      <c r="AU511" s="226" t="s">
        <v>144</v>
      </c>
      <c r="AV511" s="13" t="s">
        <v>144</v>
      </c>
      <c r="AW511" s="13" t="s">
        <v>33</v>
      </c>
      <c r="AX511" s="13" t="s">
        <v>77</v>
      </c>
      <c r="AY511" s="226" t="s">
        <v>137</v>
      </c>
    </row>
    <row r="512" spans="2:51" s="13" customFormat="1" ht="45">
      <c r="B512" s="215"/>
      <c r="C512" s="216"/>
      <c r="D512" s="217" t="s">
        <v>146</v>
      </c>
      <c r="E512" s="218" t="s">
        <v>1</v>
      </c>
      <c r="F512" s="219" t="s">
        <v>264</v>
      </c>
      <c r="G512" s="216"/>
      <c r="H512" s="220">
        <v>343.718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146</v>
      </c>
      <c r="AU512" s="226" t="s">
        <v>144</v>
      </c>
      <c r="AV512" s="13" t="s">
        <v>144</v>
      </c>
      <c r="AW512" s="13" t="s">
        <v>33</v>
      </c>
      <c r="AX512" s="13" t="s">
        <v>77</v>
      </c>
      <c r="AY512" s="226" t="s">
        <v>137</v>
      </c>
    </row>
    <row r="513" spans="2:51" s="13" customFormat="1" ht="33.75">
      <c r="B513" s="215"/>
      <c r="C513" s="216"/>
      <c r="D513" s="217" t="s">
        <v>146</v>
      </c>
      <c r="E513" s="218" t="s">
        <v>1</v>
      </c>
      <c r="F513" s="219" t="s">
        <v>265</v>
      </c>
      <c r="G513" s="216"/>
      <c r="H513" s="220">
        <v>855.325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146</v>
      </c>
      <c r="AU513" s="226" t="s">
        <v>144</v>
      </c>
      <c r="AV513" s="13" t="s">
        <v>144</v>
      </c>
      <c r="AW513" s="13" t="s">
        <v>33</v>
      </c>
      <c r="AX513" s="13" t="s">
        <v>77</v>
      </c>
      <c r="AY513" s="226" t="s">
        <v>137</v>
      </c>
    </row>
    <row r="514" spans="2:51" s="15" customFormat="1" ht="11.25">
      <c r="B514" s="248"/>
      <c r="C514" s="249"/>
      <c r="D514" s="217" t="s">
        <v>146</v>
      </c>
      <c r="E514" s="250" t="s">
        <v>1</v>
      </c>
      <c r="F514" s="251" t="s">
        <v>217</v>
      </c>
      <c r="G514" s="249"/>
      <c r="H514" s="252">
        <v>1544.957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AT514" s="258" t="s">
        <v>146</v>
      </c>
      <c r="AU514" s="258" t="s">
        <v>144</v>
      </c>
      <c r="AV514" s="15" t="s">
        <v>143</v>
      </c>
      <c r="AW514" s="15" t="s">
        <v>33</v>
      </c>
      <c r="AX514" s="15" t="s">
        <v>84</v>
      </c>
      <c r="AY514" s="258" t="s">
        <v>137</v>
      </c>
    </row>
    <row r="515" spans="1:65" s="2" customFormat="1" ht="16.5" customHeight="1">
      <c r="A515" s="35"/>
      <c r="B515" s="36"/>
      <c r="C515" s="201" t="s">
        <v>497</v>
      </c>
      <c r="D515" s="201" t="s">
        <v>139</v>
      </c>
      <c r="E515" s="202" t="s">
        <v>498</v>
      </c>
      <c r="F515" s="203" t="s">
        <v>499</v>
      </c>
      <c r="G515" s="204" t="s">
        <v>177</v>
      </c>
      <c r="H515" s="205">
        <v>688.64</v>
      </c>
      <c r="I515" s="206"/>
      <c r="J515" s="207">
        <f>ROUND(I515*H515,2)</f>
        <v>0</v>
      </c>
      <c r="K515" s="208"/>
      <c r="L515" s="40"/>
      <c r="M515" s="209" t="s">
        <v>1</v>
      </c>
      <c r="N515" s="210" t="s">
        <v>43</v>
      </c>
      <c r="O515" s="72"/>
      <c r="P515" s="211">
        <f>O515*H515</f>
        <v>0</v>
      </c>
      <c r="Q515" s="211">
        <v>0</v>
      </c>
      <c r="R515" s="211">
        <f>Q515*H515</f>
        <v>0</v>
      </c>
      <c r="S515" s="211">
        <v>0</v>
      </c>
      <c r="T515" s="21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3" t="s">
        <v>143</v>
      </c>
      <c r="AT515" s="213" t="s">
        <v>139</v>
      </c>
      <c r="AU515" s="213" t="s">
        <v>144</v>
      </c>
      <c r="AY515" s="18" t="s">
        <v>137</v>
      </c>
      <c r="BE515" s="214">
        <f>IF(N515="základní",J515,0)</f>
        <v>0</v>
      </c>
      <c r="BF515" s="214">
        <f>IF(N515="snížená",J515,0)</f>
        <v>0</v>
      </c>
      <c r="BG515" s="214">
        <f>IF(N515="zákl. přenesená",J515,0)</f>
        <v>0</v>
      </c>
      <c r="BH515" s="214">
        <f>IF(N515="sníž. přenesená",J515,0)</f>
        <v>0</v>
      </c>
      <c r="BI515" s="214">
        <f>IF(N515="nulová",J515,0)</f>
        <v>0</v>
      </c>
      <c r="BJ515" s="18" t="s">
        <v>144</v>
      </c>
      <c r="BK515" s="214">
        <f>ROUND(I515*H515,2)</f>
        <v>0</v>
      </c>
      <c r="BL515" s="18" t="s">
        <v>143</v>
      </c>
      <c r="BM515" s="213" t="s">
        <v>500</v>
      </c>
    </row>
    <row r="516" spans="2:51" s="14" customFormat="1" ht="11.25">
      <c r="B516" s="227"/>
      <c r="C516" s="228"/>
      <c r="D516" s="217" t="s">
        <v>146</v>
      </c>
      <c r="E516" s="229" t="s">
        <v>1</v>
      </c>
      <c r="F516" s="230" t="s">
        <v>253</v>
      </c>
      <c r="G516" s="228"/>
      <c r="H516" s="229" t="s">
        <v>1</v>
      </c>
      <c r="I516" s="231"/>
      <c r="J516" s="228"/>
      <c r="K516" s="228"/>
      <c r="L516" s="232"/>
      <c r="M516" s="233"/>
      <c r="N516" s="234"/>
      <c r="O516" s="234"/>
      <c r="P516" s="234"/>
      <c r="Q516" s="234"/>
      <c r="R516" s="234"/>
      <c r="S516" s="234"/>
      <c r="T516" s="235"/>
      <c r="AT516" s="236" t="s">
        <v>146</v>
      </c>
      <c r="AU516" s="236" t="s">
        <v>144</v>
      </c>
      <c r="AV516" s="14" t="s">
        <v>84</v>
      </c>
      <c r="AW516" s="14" t="s">
        <v>33</v>
      </c>
      <c r="AX516" s="14" t="s">
        <v>77</v>
      </c>
      <c r="AY516" s="236" t="s">
        <v>137</v>
      </c>
    </row>
    <row r="517" spans="2:51" s="13" customFormat="1" ht="22.5">
      <c r="B517" s="215"/>
      <c r="C517" s="216"/>
      <c r="D517" s="217" t="s">
        <v>146</v>
      </c>
      <c r="E517" s="218" t="s">
        <v>1</v>
      </c>
      <c r="F517" s="219" t="s">
        <v>254</v>
      </c>
      <c r="G517" s="216"/>
      <c r="H517" s="220">
        <v>197.7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146</v>
      </c>
      <c r="AU517" s="226" t="s">
        <v>144</v>
      </c>
      <c r="AV517" s="13" t="s">
        <v>144</v>
      </c>
      <c r="AW517" s="13" t="s">
        <v>33</v>
      </c>
      <c r="AX517" s="13" t="s">
        <v>77</v>
      </c>
      <c r="AY517" s="226" t="s">
        <v>137</v>
      </c>
    </row>
    <row r="518" spans="2:51" s="13" customFormat="1" ht="11.25">
      <c r="B518" s="215"/>
      <c r="C518" s="216"/>
      <c r="D518" s="217" t="s">
        <v>146</v>
      </c>
      <c r="E518" s="218" t="s">
        <v>1</v>
      </c>
      <c r="F518" s="219" t="s">
        <v>255</v>
      </c>
      <c r="G518" s="216"/>
      <c r="H518" s="220">
        <v>245.4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146</v>
      </c>
      <c r="AU518" s="226" t="s">
        <v>144</v>
      </c>
      <c r="AV518" s="13" t="s">
        <v>144</v>
      </c>
      <c r="AW518" s="13" t="s">
        <v>33</v>
      </c>
      <c r="AX518" s="13" t="s">
        <v>77</v>
      </c>
      <c r="AY518" s="226" t="s">
        <v>137</v>
      </c>
    </row>
    <row r="519" spans="2:51" s="13" customFormat="1" ht="11.25">
      <c r="B519" s="215"/>
      <c r="C519" s="216"/>
      <c r="D519" s="217" t="s">
        <v>146</v>
      </c>
      <c r="E519" s="218" t="s">
        <v>1</v>
      </c>
      <c r="F519" s="219" t="s">
        <v>256</v>
      </c>
      <c r="G519" s="216"/>
      <c r="H519" s="220">
        <v>56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146</v>
      </c>
      <c r="AU519" s="226" t="s">
        <v>144</v>
      </c>
      <c r="AV519" s="13" t="s">
        <v>144</v>
      </c>
      <c r="AW519" s="13" t="s">
        <v>33</v>
      </c>
      <c r="AX519" s="13" t="s">
        <v>77</v>
      </c>
      <c r="AY519" s="226" t="s">
        <v>137</v>
      </c>
    </row>
    <row r="520" spans="2:51" s="13" customFormat="1" ht="11.25">
      <c r="B520" s="215"/>
      <c r="C520" s="216"/>
      <c r="D520" s="217" t="s">
        <v>146</v>
      </c>
      <c r="E520" s="218" t="s">
        <v>1</v>
      </c>
      <c r="F520" s="219" t="s">
        <v>257</v>
      </c>
      <c r="G520" s="216"/>
      <c r="H520" s="220">
        <v>39.54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146</v>
      </c>
      <c r="AU520" s="226" t="s">
        <v>144</v>
      </c>
      <c r="AV520" s="13" t="s">
        <v>144</v>
      </c>
      <c r="AW520" s="13" t="s">
        <v>33</v>
      </c>
      <c r="AX520" s="13" t="s">
        <v>77</v>
      </c>
      <c r="AY520" s="226" t="s">
        <v>137</v>
      </c>
    </row>
    <row r="521" spans="2:51" s="13" customFormat="1" ht="11.25">
      <c r="B521" s="215"/>
      <c r="C521" s="216"/>
      <c r="D521" s="217" t="s">
        <v>146</v>
      </c>
      <c r="E521" s="218" t="s">
        <v>1</v>
      </c>
      <c r="F521" s="219" t="s">
        <v>249</v>
      </c>
      <c r="G521" s="216"/>
      <c r="H521" s="220">
        <v>150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146</v>
      </c>
      <c r="AU521" s="226" t="s">
        <v>144</v>
      </c>
      <c r="AV521" s="13" t="s">
        <v>144</v>
      </c>
      <c r="AW521" s="13" t="s">
        <v>33</v>
      </c>
      <c r="AX521" s="13" t="s">
        <v>77</v>
      </c>
      <c r="AY521" s="226" t="s">
        <v>137</v>
      </c>
    </row>
    <row r="522" spans="2:51" s="15" customFormat="1" ht="11.25">
      <c r="B522" s="248"/>
      <c r="C522" s="249"/>
      <c r="D522" s="217" t="s">
        <v>146</v>
      </c>
      <c r="E522" s="250" t="s">
        <v>1</v>
      </c>
      <c r="F522" s="251" t="s">
        <v>217</v>
      </c>
      <c r="G522" s="249"/>
      <c r="H522" s="252">
        <v>688.64</v>
      </c>
      <c r="I522" s="253"/>
      <c r="J522" s="249"/>
      <c r="K522" s="249"/>
      <c r="L522" s="254"/>
      <c r="M522" s="255"/>
      <c r="N522" s="256"/>
      <c r="O522" s="256"/>
      <c r="P522" s="256"/>
      <c r="Q522" s="256"/>
      <c r="R522" s="256"/>
      <c r="S522" s="256"/>
      <c r="T522" s="257"/>
      <c r="AT522" s="258" t="s">
        <v>146</v>
      </c>
      <c r="AU522" s="258" t="s">
        <v>144</v>
      </c>
      <c r="AV522" s="15" t="s">
        <v>143</v>
      </c>
      <c r="AW522" s="15" t="s">
        <v>33</v>
      </c>
      <c r="AX522" s="15" t="s">
        <v>84</v>
      </c>
      <c r="AY522" s="258" t="s">
        <v>137</v>
      </c>
    </row>
    <row r="523" spans="1:65" s="2" customFormat="1" ht="21.75" customHeight="1">
      <c r="A523" s="35"/>
      <c r="B523" s="36"/>
      <c r="C523" s="201" t="s">
        <v>501</v>
      </c>
      <c r="D523" s="201" t="s">
        <v>139</v>
      </c>
      <c r="E523" s="202" t="s">
        <v>502</v>
      </c>
      <c r="F523" s="203" t="s">
        <v>503</v>
      </c>
      <c r="G523" s="204" t="s">
        <v>177</v>
      </c>
      <c r="H523" s="205">
        <v>22.2</v>
      </c>
      <c r="I523" s="206"/>
      <c r="J523" s="207">
        <f>ROUND(I523*H523,2)</f>
        <v>0</v>
      </c>
      <c r="K523" s="208"/>
      <c r="L523" s="40"/>
      <c r="M523" s="209" t="s">
        <v>1</v>
      </c>
      <c r="N523" s="210" t="s">
        <v>43</v>
      </c>
      <c r="O523" s="72"/>
      <c r="P523" s="211">
        <f>O523*H523</f>
        <v>0</v>
      </c>
      <c r="Q523" s="211">
        <v>0</v>
      </c>
      <c r="R523" s="211">
        <f>Q523*H523</f>
        <v>0</v>
      </c>
      <c r="S523" s="211">
        <v>0</v>
      </c>
      <c r="T523" s="212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13" t="s">
        <v>143</v>
      </c>
      <c r="AT523" s="213" t="s">
        <v>139</v>
      </c>
      <c r="AU523" s="213" t="s">
        <v>144</v>
      </c>
      <c r="AY523" s="18" t="s">
        <v>137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18" t="s">
        <v>144</v>
      </c>
      <c r="BK523" s="214">
        <f>ROUND(I523*H523,2)</f>
        <v>0</v>
      </c>
      <c r="BL523" s="18" t="s">
        <v>143</v>
      </c>
      <c r="BM523" s="213" t="s">
        <v>504</v>
      </c>
    </row>
    <row r="524" spans="2:51" s="13" customFormat="1" ht="11.25">
      <c r="B524" s="215"/>
      <c r="C524" s="216"/>
      <c r="D524" s="217" t="s">
        <v>146</v>
      </c>
      <c r="E524" s="218" t="s">
        <v>1</v>
      </c>
      <c r="F524" s="219" t="s">
        <v>505</v>
      </c>
      <c r="G524" s="216"/>
      <c r="H524" s="220">
        <v>22.2</v>
      </c>
      <c r="I524" s="221"/>
      <c r="J524" s="216"/>
      <c r="K524" s="216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146</v>
      </c>
      <c r="AU524" s="226" t="s">
        <v>144</v>
      </c>
      <c r="AV524" s="13" t="s">
        <v>144</v>
      </c>
      <c r="AW524" s="13" t="s">
        <v>33</v>
      </c>
      <c r="AX524" s="13" t="s">
        <v>84</v>
      </c>
      <c r="AY524" s="226" t="s">
        <v>137</v>
      </c>
    </row>
    <row r="525" spans="1:65" s="2" customFormat="1" ht="16.5" customHeight="1">
      <c r="A525" s="35"/>
      <c r="B525" s="36"/>
      <c r="C525" s="201" t="s">
        <v>506</v>
      </c>
      <c r="D525" s="201" t="s">
        <v>139</v>
      </c>
      <c r="E525" s="202" t="s">
        <v>507</v>
      </c>
      <c r="F525" s="203" t="s">
        <v>508</v>
      </c>
      <c r="G525" s="204" t="s">
        <v>177</v>
      </c>
      <c r="H525" s="205">
        <v>22.2</v>
      </c>
      <c r="I525" s="206"/>
      <c r="J525" s="207">
        <f>ROUND(I525*H525,2)</f>
        <v>0</v>
      </c>
      <c r="K525" s="208"/>
      <c r="L525" s="40"/>
      <c r="M525" s="209" t="s">
        <v>1</v>
      </c>
      <c r="N525" s="210" t="s">
        <v>43</v>
      </c>
      <c r="O525" s="72"/>
      <c r="P525" s="211">
        <f>O525*H525</f>
        <v>0</v>
      </c>
      <c r="Q525" s="211">
        <v>0.02</v>
      </c>
      <c r="R525" s="211">
        <f>Q525*H525</f>
        <v>0.444</v>
      </c>
      <c r="S525" s="211">
        <v>0</v>
      </c>
      <c r="T525" s="212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13" t="s">
        <v>143</v>
      </c>
      <c r="AT525" s="213" t="s">
        <v>139</v>
      </c>
      <c r="AU525" s="213" t="s">
        <v>144</v>
      </c>
      <c r="AY525" s="18" t="s">
        <v>137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18" t="s">
        <v>144</v>
      </c>
      <c r="BK525" s="214">
        <f>ROUND(I525*H525,2)</f>
        <v>0</v>
      </c>
      <c r="BL525" s="18" t="s">
        <v>143</v>
      </c>
      <c r="BM525" s="213" t="s">
        <v>509</v>
      </c>
    </row>
    <row r="526" spans="2:51" s="13" customFormat="1" ht="11.25">
      <c r="B526" s="215"/>
      <c r="C526" s="216"/>
      <c r="D526" s="217" t="s">
        <v>146</v>
      </c>
      <c r="E526" s="218" t="s">
        <v>1</v>
      </c>
      <c r="F526" s="219" t="s">
        <v>505</v>
      </c>
      <c r="G526" s="216"/>
      <c r="H526" s="220">
        <v>22.2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146</v>
      </c>
      <c r="AU526" s="226" t="s">
        <v>144</v>
      </c>
      <c r="AV526" s="13" t="s">
        <v>144</v>
      </c>
      <c r="AW526" s="13" t="s">
        <v>33</v>
      </c>
      <c r="AX526" s="13" t="s">
        <v>84</v>
      </c>
      <c r="AY526" s="226" t="s">
        <v>137</v>
      </c>
    </row>
    <row r="527" spans="1:65" s="2" customFormat="1" ht="33" customHeight="1">
      <c r="A527" s="35"/>
      <c r="B527" s="36"/>
      <c r="C527" s="201" t="s">
        <v>510</v>
      </c>
      <c r="D527" s="201" t="s">
        <v>139</v>
      </c>
      <c r="E527" s="202" t="s">
        <v>511</v>
      </c>
      <c r="F527" s="203" t="s">
        <v>512</v>
      </c>
      <c r="G527" s="204" t="s">
        <v>177</v>
      </c>
      <c r="H527" s="205">
        <v>58.4</v>
      </c>
      <c r="I527" s="206"/>
      <c r="J527" s="207">
        <f>ROUND(I527*H527,2)</f>
        <v>0</v>
      </c>
      <c r="K527" s="208"/>
      <c r="L527" s="40"/>
      <c r="M527" s="209" t="s">
        <v>1</v>
      </c>
      <c r="N527" s="210" t="s">
        <v>43</v>
      </c>
      <c r="O527" s="72"/>
      <c r="P527" s="211">
        <f>O527*H527</f>
        <v>0</v>
      </c>
      <c r="Q527" s="211">
        <v>0.02</v>
      </c>
      <c r="R527" s="211">
        <f>Q527*H527</f>
        <v>1.168</v>
      </c>
      <c r="S527" s="211">
        <v>0</v>
      </c>
      <c r="T527" s="212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13" t="s">
        <v>143</v>
      </c>
      <c r="AT527" s="213" t="s">
        <v>139</v>
      </c>
      <c r="AU527" s="213" t="s">
        <v>144</v>
      </c>
      <c r="AY527" s="18" t="s">
        <v>137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18" t="s">
        <v>144</v>
      </c>
      <c r="BK527" s="214">
        <f>ROUND(I527*H527,2)</f>
        <v>0</v>
      </c>
      <c r="BL527" s="18" t="s">
        <v>143</v>
      </c>
      <c r="BM527" s="213" t="s">
        <v>513</v>
      </c>
    </row>
    <row r="528" spans="2:51" s="13" customFormat="1" ht="11.25">
      <c r="B528" s="215"/>
      <c r="C528" s="216"/>
      <c r="D528" s="217" t="s">
        <v>146</v>
      </c>
      <c r="E528" s="218" t="s">
        <v>1</v>
      </c>
      <c r="F528" s="219" t="s">
        <v>514</v>
      </c>
      <c r="G528" s="216"/>
      <c r="H528" s="220">
        <v>58.4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146</v>
      </c>
      <c r="AU528" s="226" t="s">
        <v>144</v>
      </c>
      <c r="AV528" s="13" t="s">
        <v>144</v>
      </c>
      <c r="AW528" s="13" t="s">
        <v>33</v>
      </c>
      <c r="AX528" s="13" t="s">
        <v>84</v>
      </c>
      <c r="AY528" s="226" t="s">
        <v>137</v>
      </c>
    </row>
    <row r="529" spans="1:65" s="2" customFormat="1" ht="21.75" customHeight="1">
      <c r="A529" s="35"/>
      <c r="B529" s="36"/>
      <c r="C529" s="201" t="s">
        <v>515</v>
      </c>
      <c r="D529" s="201" t="s">
        <v>139</v>
      </c>
      <c r="E529" s="202" t="s">
        <v>516</v>
      </c>
      <c r="F529" s="203" t="s">
        <v>517</v>
      </c>
      <c r="G529" s="204" t="s">
        <v>177</v>
      </c>
      <c r="H529" s="205">
        <v>50.5</v>
      </c>
      <c r="I529" s="206"/>
      <c r="J529" s="207">
        <f>ROUND(I529*H529,2)</f>
        <v>0</v>
      </c>
      <c r="K529" s="208"/>
      <c r="L529" s="40"/>
      <c r="M529" s="209" t="s">
        <v>1</v>
      </c>
      <c r="N529" s="210" t="s">
        <v>43</v>
      </c>
      <c r="O529" s="72"/>
      <c r="P529" s="211">
        <f>O529*H529</f>
        <v>0</v>
      </c>
      <c r="Q529" s="211">
        <v>0.1</v>
      </c>
      <c r="R529" s="211">
        <f>Q529*H529</f>
        <v>5.050000000000001</v>
      </c>
      <c r="S529" s="211">
        <v>0</v>
      </c>
      <c r="T529" s="212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13" t="s">
        <v>143</v>
      </c>
      <c r="AT529" s="213" t="s">
        <v>139</v>
      </c>
      <c r="AU529" s="213" t="s">
        <v>144</v>
      </c>
      <c r="AY529" s="18" t="s">
        <v>137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18" t="s">
        <v>144</v>
      </c>
      <c r="BK529" s="214">
        <f>ROUND(I529*H529,2)</f>
        <v>0</v>
      </c>
      <c r="BL529" s="18" t="s">
        <v>143</v>
      </c>
      <c r="BM529" s="213" t="s">
        <v>518</v>
      </c>
    </row>
    <row r="530" spans="2:51" s="13" customFormat="1" ht="11.25">
      <c r="B530" s="215"/>
      <c r="C530" s="216"/>
      <c r="D530" s="217" t="s">
        <v>146</v>
      </c>
      <c r="E530" s="218" t="s">
        <v>1</v>
      </c>
      <c r="F530" s="219" t="s">
        <v>519</v>
      </c>
      <c r="G530" s="216"/>
      <c r="H530" s="220">
        <v>50.5</v>
      </c>
      <c r="I530" s="221"/>
      <c r="J530" s="216"/>
      <c r="K530" s="216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146</v>
      </c>
      <c r="AU530" s="226" t="s">
        <v>144</v>
      </c>
      <c r="AV530" s="13" t="s">
        <v>144</v>
      </c>
      <c r="AW530" s="13" t="s">
        <v>33</v>
      </c>
      <c r="AX530" s="13" t="s">
        <v>84</v>
      </c>
      <c r="AY530" s="226" t="s">
        <v>137</v>
      </c>
    </row>
    <row r="531" spans="1:65" s="2" customFormat="1" ht="16.5" customHeight="1">
      <c r="A531" s="35"/>
      <c r="B531" s="36"/>
      <c r="C531" s="201" t="s">
        <v>520</v>
      </c>
      <c r="D531" s="201" t="s">
        <v>139</v>
      </c>
      <c r="E531" s="202" t="s">
        <v>442</v>
      </c>
      <c r="F531" s="203" t="s">
        <v>521</v>
      </c>
      <c r="G531" s="204" t="s">
        <v>220</v>
      </c>
      <c r="H531" s="205">
        <v>1666</v>
      </c>
      <c r="I531" s="206"/>
      <c r="J531" s="207">
        <f>ROUND(I531*H531,2)</f>
        <v>0</v>
      </c>
      <c r="K531" s="208"/>
      <c r="L531" s="40"/>
      <c r="M531" s="209" t="s">
        <v>1</v>
      </c>
      <c r="N531" s="210" t="s">
        <v>43</v>
      </c>
      <c r="O531" s="72"/>
      <c r="P531" s="211">
        <f>O531*H531</f>
        <v>0</v>
      </c>
      <c r="Q531" s="211">
        <v>0</v>
      </c>
      <c r="R531" s="211">
        <f>Q531*H531</f>
        <v>0</v>
      </c>
      <c r="S531" s="211">
        <v>0</v>
      </c>
      <c r="T531" s="212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13" t="s">
        <v>143</v>
      </c>
      <c r="AT531" s="213" t="s">
        <v>139</v>
      </c>
      <c r="AU531" s="213" t="s">
        <v>144</v>
      </c>
      <c r="AY531" s="18" t="s">
        <v>137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8" t="s">
        <v>144</v>
      </c>
      <c r="BK531" s="214">
        <f>ROUND(I531*H531,2)</f>
        <v>0</v>
      </c>
      <c r="BL531" s="18" t="s">
        <v>143</v>
      </c>
      <c r="BM531" s="213" t="s">
        <v>522</v>
      </c>
    </row>
    <row r="532" spans="2:51" s="14" customFormat="1" ht="11.25">
      <c r="B532" s="227"/>
      <c r="C532" s="228"/>
      <c r="D532" s="217" t="s">
        <v>146</v>
      </c>
      <c r="E532" s="229" t="s">
        <v>1</v>
      </c>
      <c r="F532" s="230" t="s">
        <v>523</v>
      </c>
      <c r="G532" s="228"/>
      <c r="H532" s="229" t="s">
        <v>1</v>
      </c>
      <c r="I532" s="231"/>
      <c r="J532" s="228"/>
      <c r="K532" s="228"/>
      <c r="L532" s="232"/>
      <c r="M532" s="233"/>
      <c r="N532" s="234"/>
      <c r="O532" s="234"/>
      <c r="P532" s="234"/>
      <c r="Q532" s="234"/>
      <c r="R532" s="234"/>
      <c r="S532" s="234"/>
      <c r="T532" s="235"/>
      <c r="AT532" s="236" t="s">
        <v>146</v>
      </c>
      <c r="AU532" s="236" t="s">
        <v>144</v>
      </c>
      <c r="AV532" s="14" t="s">
        <v>84</v>
      </c>
      <c r="AW532" s="14" t="s">
        <v>33</v>
      </c>
      <c r="AX532" s="14" t="s">
        <v>77</v>
      </c>
      <c r="AY532" s="236" t="s">
        <v>137</v>
      </c>
    </row>
    <row r="533" spans="2:51" s="13" customFormat="1" ht="11.25">
      <c r="B533" s="215"/>
      <c r="C533" s="216"/>
      <c r="D533" s="217" t="s">
        <v>146</v>
      </c>
      <c r="E533" s="218" t="s">
        <v>1</v>
      </c>
      <c r="F533" s="219" t="s">
        <v>524</v>
      </c>
      <c r="G533" s="216"/>
      <c r="H533" s="220">
        <v>1666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146</v>
      </c>
      <c r="AU533" s="226" t="s">
        <v>144</v>
      </c>
      <c r="AV533" s="13" t="s">
        <v>144</v>
      </c>
      <c r="AW533" s="13" t="s">
        <v>33</v>
      </c>
      <c r="AX533" s="13" t="s">
        <v>77</v>
      </c>
      <c r="AY533" s="226" t="s">
        <v>137</v>
      </c>
    </row>
    <row r="534" spans="2:51" s="15" customFormat="1" ht="11.25">
      <c r="B534" s="248"/>
      <c r="C534" s="249"/>
      <c r="D534" s="217" t="s">
        <v>146</v>
      </c>
      <c r="E534" s="250" t="s">
        <v>1</v>
      </c>
      <c r="F534" s="251" t="s">
        <v>217</v>
      </c>
      <c r="G534" s="249"/>
      <c r="H534" s="252">
        <v>1666</v>
      </c>
      <c r="I534" s="253"/>
      <c r="J534" s="249"/>
      <c r="K534" s="249"/>
      <c r="L534" s="254"/>
      <c r="M534" s="255"/>
      <c r="N534" s="256"/>
      <c r="O534" s="256"/>
      <c r="P534" s="256"/>
      <c r="Q534" s="256"/>
      <c r="R534" s="256"/>
      <c r="S534" s="256"/>
      <c r="T534" s="257"/>
      <c r="AT534" s="258" t="s">
        <v>146</v>
      </c>
      <c r="AU534" s="258" t="s">
        <v>144</v>
      </c>
      <c r="AV534" s="15" t="s">
        <v>143</v>
      </c>
      <c r="AW534" s="15" t="s">
        <v>33</v>
      </c>
      <c r="AX534" s="15" t="s">
        <v>84</v>
      </c>
      <c r="AY534" s="258" t="s">
        <v>137</v>
      </c>
    </row>
    <row r="535" spans="1:65" s="2" customFormat="1" ht="21.75" customHeight="1">
      <c r="A535" s="35"/>
      <c r="B535" s="36"/>
      <c r="C535" s="201" t="s">
        <v>525</v>
      </c>
      <c r="D535" s="201" t="s">
        <v>139</v>
      </c>
      <c r="E535" s="202" t="s">
        <v>526</v>
      </c>
      <c r="F535" s="203" t="s">
        <v>527</v>
      </c>
      <c r="G535" s="204" t="s">
        <v>177</v>
      </c>
      <c r="H535" s="205">
        <v>19.52</v>
      </c>
      <c r="I535" s="206"/>
      <c r="J535" s="207">
        <f>ROUND(I535*H535,2)</f>
        <v>0</v>
      </c>
      <c r="K535" s="208"/>
      <c r="L535" s="40"/>
      <c r="M535" s="209" t="s">
        <v>1</v>
      </c>
      <c r="N535" s="210" t="s">
        <v>43</v>
      </c>
      <c r="O535" s="72"/>
      <c r="P535" s="211">
        <f>O535*H535</f>
        <v>0</v>
      </c>
      <c r="Q535" s="211">
        <v>0.3</v>
      </c>
      <c r="R535" s="211">
        <f>Q535*H535</f>
        <v>5.856</v>
      </c>
      <c r="S535" s="211">
        <v>0</v>
      </c>
      <c r="T535" s="212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3" t="s">
        <v>143</v>
      </c>
      <c r="AT535" s="213" t="s">
        <v>139</v>
      </c>
      <c r="AU535" s="213" t="s">
        <v>144</v>
      </c>
      <c r="AY535" s="18" t="s">
        <v>137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18" t="s">
        <v>144</v>
      </c>
      <c r="BK535" s="214">
        <f>ROUND(I535*H535,2)</f>
        <v>0</v>
      </c>
      <c r="BL535" s="18" t="s">
        <v>143</v>
      </c>
      <c r="BM535" s="213" t="s">
        <v>528</v>
      </c>
    </row>
    <row r="536" spans="1:47" s="2" customFormat="1" ht="29.25">
      <c r="A536" s="35"/>
      <c r="B536" s="36"/>
      <c r="C536" s="37"/>
      <c r="D536" s="217" t="s">
        <v>373</v>
      </c>
      <c r="E536" s="37"/>
      <c r="F536" s="270" t="s">
        <v>529</v>
      </c>
      <c r="G536" s="37"/>
      <c r="H536" s="37"/>
      <c r="I536" s="112"/>
      <c r="J536" s="37"/>
      <c r="K536" s="37"/>
      <c r="L536" s="40"/>
      <c r="M536" s="271"/>
      <c r="N536" s="272"/>
      <c r="O536" s="72"/>
      <c r="P536" s="72"/>
      <c r="Q536" s="72"/>
      <c r="R536" s="72"/>
      <c r="S536" s="72"/>
      <c r="T536" s="73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373</v>
      </c>
      <c r="AU536" s="18" t="s">
        <v>144</v>
      </c>
    </row>
    <row r="537" spans="2:51" s="13" customFormat="1" ht="11.25">
      <c r="B537" s="215"/>
      <c r="C537" s="216"/>
      <c r="D537" s="217" t="s">
        <v>146</v>
      </c>
      <c r="E537" s="218" t="s">
        <v>1</v>
      </c>
      <c r="F537" s="219" t="s">
        <v>468</v>
      </c>
      <c r="G537" s="216"/>
      <c r="H537" s="220">
        <v>19.52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146</v>
      </c>
      <c r="AU537" s="226" t="s">
        <v>144</v>
      </c>
      <c r="AV537" s="13" t="s">
        <v>144</v>
      </c>
      <c r="AW537" s="13" t="s">
        <v>33</v>
      </c>
      <c r="AX537" s="13" t="s">
        <v>84</v>
      </c>
      <c r="AY537" s="226" t="s">
        <v>137</v>
      </c>
    </row>
    <row r="538" spans="2:63" s="12" customFormat="1" ht="22.9" customHeight="1">
      <c r="B538" s="185"/>
      <c r="C538" s="186"/>
      <c r="D538" s="187" t="s">
        <v>76</v>
      </c>
      <c r="E538" s="199" t="s">
        <v>181</v>
      </c>
      <c r="F538" s="199" t="s">
        <v>530</v>
      </c>
      <c r="G538" s="186"/>
      <c r="H538" s="186"/>
      <c r="I538" s="189"/>
      <c r="J538" s="200">
        <f>BK538</f>
        <v>0</v>
      </c>
      <c r="K538" s="186"/>
      <c r="L538" s="191"/>
      <c r="M538" s="192"/>
      <c r="N538" s="193"/>
      <c r="O538" s="193"/>
      <c r="P538" s="194">
        <f>SUM(P539:P617)</f>
        <v>0</v>
      </c>
      <c r="Q538" s="193"/>
      <c r="R538" s="194">
        <f>SUM(R539:R617)</f>
        <v>0.4940866</v>
      </c>
      <c r="S538" s="193"/>
      <c r="T538" s="195">
        <f>SUM(T539:T617)</f>
        <v>362.75602100000003</v>
      </c>
      <c r="AR538" s="196" t="s">
        <v>84</v>
      </c>
      <c r="AT538" s="197" t="s">
        <v>76</v>
      </c>
      <c r="AU538" s="197" t="s">
        <v>84</v>
      </c>
      <c r="AY538" s="196" t="s">
        <v>137</v>
      </c>
      <c r="BK538" s="198">
        <f>SUM(BK539:BK617)</f>
        <v>0</v>
      </c>
    </row>
    <row r="539" spans="1:65" s="2" customFormat="1" ht="21.75" customHeight="1">
      <c r="A539" s="35"/>
      <c r="B539" s="36"/>
      <c r="C539" s="201" t="s">
        <v>531</v>
      </c>
      <c r="D539" s="201" t="s">
        <v>139</v>
      </c>
      <c r="E539" s="202" t="s">
        <v>532</v>
      </c>
      <c r="F539" s="203" t="s">
        <v>533</v>
      </c>
      <c r="G539" s="204" t="s">
        <v>177</v>
      </c>
      <c r="H539" s="205">
        <v>541.86</v>
      </c>
      <c r="I539" s="206"/>
      <c r="J539" s="207">
        <f>ROUND(I539*H539,2)</f>
        <v>0</v>
      </c>
      <c r="K539" s="208"/>
      <c r="L539" s="40"/>
      <c r="M539" s="209" t="s">
        <v>1</v>
      </c>
      <c r="N539" s="210" t="s">
        <v>43</v>
      </c>
      <c r="O539" s="72"/>
      <c r="P539" s="211">
        <f>O539*H539</f>
        <v>0</v>
      </c>
      <c r="Q539" s="211">
        <v>0.00069</v>
      </c>
      <c r="R539" s="211">
        <f>Q539*H539</f>
        <v>0.3738834</v>
      </c>
      <c r="S539" s="211">
        <v>0</v>
      </c>
      <c r="T539" s="212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213" t="s">
        <v>143</v>
      </c>
      <c r="AT539" s="213" t="s">
        <v>139</v>
      </c>
      <c r="AU539" s="213" t="s">
        <v>144</v>
      </c>
      <c r="AY539" s="18" t="s">
        <v>137</v>
      </c>
      <c r="BE539" s="214">
        <f>IF(N539="základní",J539,0)</f>
        <v>0</v>
      </c>
      <c r="BF539" s="214">
        <f>IF(N539="snížená",J539,0)</f>
        <v>0</v>
      </c>
      <c r="BG539" s="214">
        <f>IF(N539="zákl. přenesená",J539,0)</f>
        <v>0</v>
      </c>
      <c r="BH539" s="214">
        <f>IF(N539="sníž. přenesená",J539,0)</f>
        <v>0</v>
      </c>
      <c r="BI539" s="214">
        <f>IF(N539="nulová",J539,0)</f>
        <v>0</v>
      </c>
      <c r="BJ539" s="18" t="s">
        <v>144</v>
      </c>
      <c r="BK539" s="214">
        <f>ROUND(I539*H539,2)</f>
        <v>0</v>
      </c>
      <c r="BL539" s="18" t="s">
        <v>143</v>
      </c>
      <c r="BM539" s="213" t="s">
        <v>534</v>
      </c>
    </row>
    <row r="540" spans="2:51" s="14" customFormat="1" ht="11.25">
      <c r="B540" s="227"/>
      <c r="C540" s="228"/>
      <c r="D540" s="217" t="s">
        <v>146</v>
      </c>
      <c r="E540" s="229" t="s">
        <v>1</v>
      </c>
      <c r="F540" s="230" t="s">
        <v>535</v>
      </c>
      <c r="G540" s="228"/>
      <c r="H540" s="229" t="s">
        <v>1</v>
      </c>
      <c r="I540" s="231"/>
      <c r="J540" s="228"/>
      <c r="K540" s="228"/>
      <c r="L540" s="232"/>
      <c r="M540" s="233"/>
      <c r="N540" s="234"/>
      <c r="O540" s="234"/>
      <c r="P540" s="234"/>
      <c r="Q540" s="234"/>
      <c r="R540" s="234"/>
      <c r="S540" s="234"/>
      <c r="T540" s="235"/>
      <c r="AT540" s="236" t="s">
        <v>146</v>
      </c>
      <c r="AU540" s="236" t="s">
        <v>144</v>
      </c>
      <c r="AV540" s="14" t="s">
        <v>84</v>
      </c>
      <c r="AW540" s="14" t="s">
        <v>33</v>
      </c>
      <c r="AX540" s="14" t="s">
        <v>77</v>
      </c>
      <c r="AY540" s="236" t="s">
        <v>137</v>
      </c>
    </row>
    <row r="541" spans="2:51" s="13" customFormat="1" ht="11.25">
      <c r="B541" s="215"/>
      <c r="C541" s="216"/>
      <c r="D541" s="217" t="s">
        <v>146</v>
      </c>
      <c r="E541" s="218" t="s">
        <v>1</v>
      </c>
      <c r="F541" s="219" t="s">
        <v>180</v>
      </c>
      <c r="G541" s="216"/>
      <c r="H541" s="220">
        <v>541.86</v>
      </c>
      <c r="I541" s="221"/>
      <c r="J541" s="216"/>
      <c r="K541" s="216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146</v>
      </c>
      <c r="AU541" s="226" t="s">
        <v>144</v>
      </c>
      <c r="AV541" s="13" t="s">
        <v>144</v>
      </c>
      <c r="AW541" s="13" t="s">
        <v>33</v>
      </c>
      <c r="AX541" s="13" t="s">
        <v>84</v>
      </c>
      <c r="AY541" s="226" t="s">
        <v>137</v>
      </c>
    </row>
    <row r="542" spans="1:65" s="2" customFormat="1" ht="16.5" customHeight="1">
      <c r="A542" s="35"/>
      <c r="B542" s="36"/>
      <c r="C542" s="201" t="s">
        <v>536</v>
      </c>
      <c r="D542" s="201" t="s">
        <v>139</v>
      </c>
      <c r="E542" s="202" t="s">
        <v>537</v>
      </c>
      <c r="F542" s="203" t="s">
        <v>538</v>
      </c>
      <c r="G542" s="204" t="s">
        <v>177</v>
      </c>
      <c r="H542" s="205">
        <v>1345</v>
      </c>
      <c r="I542" s="206"/>
      <c r="J542" s="207">
        <f>ROUND(I542*H542,2)</f>
        <v>0</v>
      </c>
      <c r="K542" s="208"/>
      <c r="L542" s="40"/>
      <c r="M542" s="209" t="s">
        <v>1</v>
      </c>
      <c r="N542" s="210" t="s">
        <v>43</v>
      </c>
      <c r="O542" s="72"/>
      <c r="P542" s="211">
        <f>O542*H542</f>
        <v>0</v>
      </c>
      <c r="Q542" s="211">
        <v>0</v>
      </c>
      <c r="R542" s="211">
        <f>Q542*H542</f>
        <v>0</v>
      </c>
      <c r="S542" s="211">
        <v>0</v>
      </c>
      <c r="T542" s="212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213" t="s">
        <v>143</v>
      </c>
      <c r="AT542" s="213" t="s">
        <v>139</v>
      </c>
      <c r="AU542" s="213" t="s">
        <v>144</v>
      </c>
      <c r="AY542" s="18" t="s">
        <v>137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8" t="s">
        <v>144</v>
      </c>
      <c r="BK542" s="214">
        <f>ROUND(I542*H542,2)</f>
        <v>0</v>
      </c>
      <c r="BL542" s="18" t="s">
        <v>143</v>
      </c>
      <c r="BM542" s="213" t="s">
        <v>539</v>
      </c>
    </row>
    <row r="543" spans="2:51" s="14" customFormat="1" ht="11.25">
      <c r="B543" s="227"/>
      <c r="C543" s="228"/>
      <c r="D543" s="217" t="s">
        <v>146</v>
      </c>
      <c r="E543" s="229" t="s">
        <v>1</v>
      </c>
      <c r="F543" s="230" t="s">
        <v>540</v>
      </c>
      <c r="G543" s="228"/>
      <c r="H543" s="229" t="s">
        <v>1</v>
      </c>
      <c r="I543" s="231"/>
      <c r="J543" s="228"/>
      <c r="K543" s="228"/>
      <c r="L543" s="232"/>
      <c r="M543" s="233"/>
      <c r="N543" s="234"/>
      <c r="O543" s="234"/>
      <c r="P543" s="234"/>
      <c r="Q543" s="234"/>
      <c r="R543" s="234"/>
      <c r="S543" s="234"/>
      <c r="T543" s="235"/>
      <c r="AT543" s="236" t="s">
        <v>146</v>
      </c>
      <c r="AU543" s="236" t="s">
        <v>144</v>
      </c>
      <c r="AV543" s="14" t="s">
        <v>84</v>
      </c>
      <c r="AW543" s="14" t="s">
        <v>33</v>
      </c>
      <c r="AX543" s="14" t="s">
        <v>77</v>
      </c>
      <c r="AY543" s="236" t="s">
        <v>137</v>
      </c>
    </row>
    <row r="544" spans="2:51" s="13" customFormat="1" ht="11.25">
      <c r="B544" s="215"/>
      <c r="C544" s="216"/>
      <c r="D544" s="217" t="s">
        <v>146</v>
      </c>
      <c r="E544" s="218" t="s">
        <v>1</v>
      </c>
      <c r="F544" s="219" t="s">
        <v>541</v>
      </c>
      <c r="G544" s="216"/>
      <c r="H544" s="220">
        <v>1345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146</v>
      </c>
      <c r="AU544" s="226" t="s">
        <v>144</v>
      </c>
      <c r="AV544" s="13" t="s">
        <v>144</v>
      </c>
      <c r="AW544" s="13" t="s">
        <v>33</v>
      </c>
      <c r="AX544" s="13" t="s">
        <v>84</v>
      </c>
      <c r="AY544" s="226" t="s">
        <v>137</v>
      </c>
    </row>
    <row r="545" spans="1:65" s="2" customFormat="1" ht="21.75" customHeight="1">
      <c r="A545" s="35"/>
      <c r="B545" s="36"/>
      <c r="C545" s="201" t="s">
        <v>542</v>
      </c>
      <c r="D545" s="201" t="s">
        <v>139</v>
      </c>
      <c r="E545" s="202" t="s">
        <v>543</v>
      </c>
      <c r="F545" s="203" t="s">
        <v>544</v>
      </c>
      <c r="G545" s="204" t="s">
        <v>177</v>
      </c>
      <c r="H545" s="205">
        <v>688.64</v>
      </c>
      <c r="I545" s="206"/>
      <c r="J545" s="207">
        <f>ROUND(I545*H545,2)</f>
        <v>0</v>
      </c>
      <c r="K545" s="208"/>
      <c r="L545" s="40"/>
      <c r="M545" s="209" t="s">
        <v>1</v>
      </c>
      <c r="N545" s="210" t="s">
        <v>43</v>
      </c>
      <c r="O545" s="72"/>
      <c r="P545" s="211">
        <f>O545*H545</f>
        <v>0</v>
      </c>
      <c r="Q545" s="211">
        <v>0.00013</v>
      </c>
      <c r="R545" s="211">
        <f>Q545*H545</f>
        <v>0.0895232</v>
      </c>
      <c r="S545" s="211">
        <v>0</v>
      </c>
      <c r="T545" s="212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13" t="s">
        <v>143</v>
      </c>
      <c r="AT545" s="213" t="s">
        <v>139</v>
      </c>
      <c r="AU545" s="213" t="s">
        <v>144</v>
      </c>
      <c r="AY545" s="18" t="s">
        <v>137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18" t="s">
        <v>144</v>
      </c>
      <c r="BK545" s="214">
        <f>ROUND(I545*H545,2)</f>
        <v>0</v>
      </c>
      <c r="BL545" s="18" t="s">
        <v>143</v>
      </c>
      <c r="BM545" s="213" t="s">
        <v>545</v>
      </c>
    </row>
    <row r="546" spans="2:51" s="13" customFormat="1" ht="11.25">
      <c r="B546" s="215"/>
      <c r="C546" s="216"/>
      <c r="D546" s="217" t="s">
        <v>146</v>
      </c>
      <c r="E546" s="218" t="s">
        <v>1</v>
      </c>
      <c r="F546" s="219" t="s">
        <v>546</v>
      </c>
      <c r="G546" s="216"/>
      <c r="H546" s="220">
        <v>688.64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146</v>
      </c>
      <c r="AU546" s="226" t="s">
        <v>144</v>
      </c>
      <c r="AV546" s="13" t="s">
        <v>144</v>
      </c>
      <c r="AW546" s="13" t="s">
        <v>33</v>
      </c>
      <c r="AX546" s="13" t="s">
        <v>84</v>
      </c>
      <c r="AY546" s="226" t="s">
        <v>137</v>
      </c>
    </row>
    <row r="547" spans="1:65" s="2" customFormat="1" ht="16.5" customHeight="1">
      <c r="A547" s="35"/>
      <c r="B547" s="36"/>
      <c r="C547" s="201" t="s">
        <v>547</v>
      </c>
      <c r="D547" s="201" t="s">
        <v>139</v>
      </c>
      <c r="E547" s="202" t="s">
        <v>548</v>
      </c>
      <c r="F547" s="203" t="s">
        <v>549</v>
      </c>
      <c r="G547" s="204" t="s">
        <v>177</v>
      </c>
      <c r="H547" s="205">
        <v>767</v>
      </c>
      <c r="I547" s="206"/>
      <c r="J547" s="207">
        <f>ROUND(I547*H547,2)</f>
        <v>0</v>
      </c>
      <c r="K547" s="208"/>
      <c r="L547" s="40"/>
      <c r="M547" s="209" t="s">
        <v>1</v>
      </c>
      <c r="N547" s="210" t="s">
        <v>43</v>
      </c>
      <c r="O547" s="72"/>
      <c r="P547" s="211">
        <f>O547*H547</f>
        <v>0</v>
      </c>
      <c r="Q547" s="211">
        <v>4E-05</v>
      </c>
      <c r="R547" s="211">
        <f>Q547*H547</f>
        <v>0.030680000000000002</v>
      </c>
      <c r="S547" s="211">
        <v>0</v>
      </c>
      <c r="T547" s="212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13" t="s">
        <v>143</v>
      </c>
      <c r="AT547" s="213" t="s">
        <v>139</v>
      </c>
      <c r="AU547" s="213" t="s">
        <v>144</v>
      </c>
      <c r="AY547" s="18" t="s">
        <v>137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18" t="s">
        <v>144</v>
      </c>
      <c r="BK547" s="214">
        <f>ROUND(I547*H547,2)</f>
        <v>0</v>
      </c>
      <c r="BL547" s="18" t="s">
        <v>143</v>
      </c>
      <c r="BM547" s="213" t="s">
        <v>550</v>
      </c>
    </row>
    <row r="548" spans="2:51" s="13" customFormat="1" ht="11.25">
      <c r="B548" s="215"/>
      <c r="C548" s="216"/>
      <c r="D548" s="217" t="s">
        <v>146</v>
      </c>
      <c r="E548" s="218" t="s">
        <v>1</v>
      </c>
      <c r="F548" s="219" t="s">
        <v>551</v>
      </c>
      <c r="G548" s="216"/>
      <c r="H548" s="220">
        <v>767</v>
      </c>
      <c r="I548" s="221"/>
      <c r="J548" s="216"/>
      <c r="K548" s="216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146</v>
      </c>
      <c r="AU548" s="226" t="s">
        <v>144</v>
      </c>
      <c r="AV548" s="13" t="s">
        <v>144</v>
      </c>
      <c r="AW548" s="13" t="s">
        <v>33</v>
      </c>
      <c r="AX548" s="13" t="s">
        <v>84</v>
      </c>
      <c r="AY548" s="226" t="s">
        <v>137</v>
      </c>
    </row>
    <row r="549" spans="1:65" s="2" customFormat="1" ht="16.5" customHeight="1">
      <c r="A549" s="35"/>
      <c r="B549" s="36"/>
      <c r="C549" s="201" t="s">
        <v>552</v>
      </c>
      <c r="D549" s="201" t="s">
        <v>139</v>
      </c>
      <c r="E549" s="202" t="s">
        <v>553</v>
      </c>
      <c r="F549" s="203" t="s">
        <v>554</v>
      </c>
      <c r="G549" s="204" t="s">
        <v>142</v>
      </c>
      <c r="H549" s="205">
        <v>116.16</v>
      </c>
      <c r="I549" s="206"/>
      <c r="J549" s="207">
        <f>ROUND(I549*H549,2)</f>
        <v>0</v>
      </c>
      <c r="K549" s="208"/>
      <c r="L549" s="40"/>
      <c r="M549" s="209" t="s">
        <v>1</v>
      </c>
      <c r="N549" s="210" t="s">
        <v>43</v>
      </c>
      <c r="O549" s="72"/>
      <c r="P549" s="211">
        <f>O549*H549</f>
        <v>0</v>
      </c>
      <c r="Q549" s="211">
        <v>0</v>
      </c>
      <c r="R549" s="211">
        <f>Q549*H549</f>
        <v>0</v>
      </c>
      <c r="S549" s="211">
        <v>1.671</v>
      </c>
      <c r="T549" s="212">
        <f>S549*H549</f>
        <v>194.10336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13" t="s">
        <v>143</v>
      </c>
      <c r="AT549" s="213" t="s">
        <v>139</v>
      </c>
      <c r="AU549" s="213" t="s">
        <v>144</v>
      </c>
      <c r="AY549" s="18" t="s">
        <v>137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18" t="s">
        <v>144</v>
      </c>
      <c r="BK549" s="214">
        <f>ROUND(I549*H549,2)</f>
        <v>0</v>
      </c>
      <c r="BL549" s="18" t="s">
        <v>143</v>
      </c>
      <c r="BM549" s="213" t="s">
        <v>555</v>
      </c>
    </row>
    <row r="550" spans="2:51" s="13" customFormat="1" ht="11.25">
      <c r="B550" s="215"/>
      <c r="C550" s="216"/>
      <c r="D550" s="217" t="s">
        <v>146</v>
      </c>
      <c r="E550" s="218" t="s">
        <v>1</v>
      </c>
      <c r="F550" s="219" t="s">
        <v>556</v>
      </c>
      <c r="G550" s="216"/>
      <c r="H550" s="220">
        <v>116.16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146</v>
      </c>
      <c r="AU550" s="226" t="s">
        <v>144</v>
      </c>
      <c r="AV550" s="13" t="s">
        <v>144</v>
      </c>
      <c r="AW550" s="13" t="s">
        <v>33</v>
      </c>
      <c r="AX550" s="13" t="s">
        <v>84</v>
      </c>
      <c r="AY550" s="226" t="s">
        <v>137</v>
      </c>
    </row>
    <row r="551" spans="1:65" s="2" customFormat="1" ht="21.75" customHeight="1">
      <c r="A551" s="35"/>
      <c r="B551" s="36"/>
      <c r="C551" s="201" t="s">
        <v>557</v>
      </c>
      <c r="D551" s="201" t="s">
        <v>139</v>
      </c>
      <c r="E551" s="202" t="s">
        <v>558</v>
      </c>
      <c r="F551" s="203" t="s">
        <v>559</v>
      </c>
      <c r="G551" s="204" t="s">
        <v>142</v>
      </c>
      <c r="H551" s="205">
        <v>2.22</v>
      </c>
      <c r="I551" s="206"/>
      <c r="J551" s="207">
        <f>ROUND(I551*H551,2)</f>
        <v>0</v>
      </c>
      <c r="K551" s="208"/>
      <c r="L551" s="40"/>
      <c r="M551" s="209" t="s">
        <v>1</v>
      </c>
      <c r="N551" s="210" t="s">
        <v>43</v>
      </c>
      <c r="O551" s="72"/>
      <c r="P551" s="211">
        <f>O551*H551</f>
        <v>0</v>
      </c>
      <c r="Q551" s="211">
        <v>0</v>
      </c>
      <c r="R551" s="211">
        <f>Q551*H551</f>
        <v>0</v>
      </c>
      <c r="S551" s="211">
        <v>2.2</v>
      </c>
      <c r="T551" s="212">
        <f>S551*H551</f>
        <v>4.884000000000001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13" t="s">
        <v>143</v>
      </c>
      <c r="AT551" s="213" t="s">
        <v>139</v>
      </c>
      <c r="AU551" s="213" t="s">
        <v>144</v>
      </c>
      <c r="AY551" s="18" t="s">
        <v>137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18" t="s">
        <v>144</v>
      </c>
      <c r="BK551" s="214">
        <f>ROUND(I551*H551,2)</f>
        <v>0</v>
      </c>
      <c r="BL551" s="18" t="s">
        <v>143</v>
      </c>
      <c r="BM551" s="213" t="s">
        <v>560</v>
      </c>
    </row>
    <row r="552" spans="2:51" s="14" customFormat="1" ht="11.25">
      <c r="B552" s="227"/>
      <c r="C552" s="228"/>
      <c r="D552" s="217" t="s">
        <v>146</v>
      </c>
      <c r="E552" s="229" t="s">
        <v>1</v>
      </c>
      <c r="F552" s="230" t="s">
        <v>561</v>
      </c>
      <c r="G552" s="228"/>
      <c r="H552" s="229" t="s">
        <v>1</v>
      </c>
      <c r="I552" s="231"/>
      <c r="J552" s="228"/>
      <c r="K552" s="228"/>
      <c r="L552" s="232"/>
      <c r="M552" s="233"/>
      <c r="N552" s="234"/>
      <c r="O552" s="234"/>
      <c r="P552" s="234"/>
      <c r="Q552" s="234"/>
      <c r="R552" s="234"/>
      <c r="S552" s="234"/>
      <c r="T552" s="235"/>
      <c r="AT552" s="236" t="s">
        <v>146</v>
      </c>
      <c r="AU552" s="236" t="s">
        <v>144</v>
      </c>
      <c r="AV552" s="14" t="s">
        <v>84</v>
      </c>
      <c r="AW552" s="14" t="s">
        <v>33</v>
      </c>
      <c r="AX552" s="14" t="s">
        <v>77</v>
      </c>
      <c r="AY552" s="236" t="s">
        <v>137</v>
      </c>
    </row>
    <row r="553" spans="2:51" s="13" customFormat="1" ht="11.25">
      <c r="B553" s="215"/>
      <c r="C553" s="216"/>
      <c r="D553" s="217" t="s">
        <v>146</v>
      </c>
      <c r="E553" s="218" t="s">
        <v>1</v>
      </c>
      <c r="F553" s="219" t="s">
        <v>562</v>
      </c>
      <c r="G553" s="216"/>
      <c r="H553" s="220">
        <v>2.22</v>
      </c>
      <c r="I553" s="221"/>
      <c r="J553" s="216"/>
      <c r="K553" s="216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146</v>
      </c>
      <c r="AU553" s="226" t="s">
        <v>144</v>
      </c>
      <c r="AV553" s="13" t="s">
        <v>144</v>
      </c>
      <c r="AW553" s="13" t="s">
        <v>33</v>
      </c>
      <c r="AX553" s="13" t="s">
        <v>84</v>
      </c>
      <c r="AY553" s="226" t="s">
        <v>137</v>
      </c>
    </row>
    <row r="554" spans="1:65" s="2" customFormat="1" ht="21.75" customHeight="1">
      <c r="A554" s="35"/>
      <c r="B554" s="36"/>
      <c r="C554" s="201" t="s">
        <v>563</v>
      </c>
      <c r="D554" s="201" t="s">
        <v>139</v>
      </c>
      <c r="E554" s="202" t="s">
        <v>564</v>
      </c>
      <c r="F554" s="203" t="s">
        <v>565</v>
      </c>
      <c r="G554" s="204" t="s">
        <v>177</v>
      </c>
      <c r="H554" s="205">
        <v>22.2</v>
      </c>
      <c r="I554" s="206"/>
      <c r="J554" s="207">
        <f>ROUND(I554*H554,2)</f>
        <v>0</v>
      </c>
      <c r="K554" s="208"/>
      <c r="L554" s="40"/>
      <c r="M554" s="209" t="s">
        <v>1</v>
      </c>
      <c r="N554" s="210" t="s">
        <v>43</v>
      </c>
      <c r="O554" s="72"/>
      <c r="P554" s="211">
        <f>O554*H554</f>
        <v>0</v>
      </c>
      <c r="Q554" s="211">
        <v>0</v>
      </c>
      <c r="R554" s="211">
        <f>Q554*H554</f>
        <v>0</v>
      </c>
      <c r="S554" s="211">
        <v>0.035</v>
      </c>
      <c r="T554" s="212">
        <f>S554*H554</f>
        <v>0.777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3" t="s">
        <v>143</v>
      </c>
      <c r="AT554" s="213" t="s">
        <v>139</v>
      </c>
      <c r="AU554" s="213" t="s">
        <v>144</v>
      </c>
      <c r="AY554" s="18" t="s">
        <v>137</v>
      </c>
      <c r="BE554" s="214">
        <f>IF(N554="základní",J554,0)</f>
        <v>0</v>
      </c>
      <c r="BF554" s="214">
        <f>IF(N554="snížená",J554,0)</f>
        <v>0</v>
      </c>
      <c r="BG554" s="214">
        <f>IF(N554="zákl. přenesená",J554,0)</f>
        <v>0</v>
      </c>
      <c r="BH554" s="214">
        <f>IF(N554="sníž. přenesená",J554,0)</f>
        <v>0</v>
      </c>
      <c r="BI554" s="214">
        <f>IF(N554="nulová",J554,0)</f>
        <v>0</v>
      </c>
      <c r="BJ554" s="18" t="s">
        <v>144</v>
      </c>
      <c r="BK554" s="214">
        <f>ROUND(I554*H554,2)</f>
        <v>0</v>
      </c>
      <c r="BL554" s="18" t="s">
        <v>143</v>
      </c>
      <c r="BM554" s="213" t="s">
        <v>566</v>
      </c>
    </row>
    <row r="555" spans="2:51" s="14" customFormat="1" ht="11.25">
      <c r="B555" s="227"/>
      <c r="C555" s="228"/>
      <c r="D555" s="217" t="s">
        <v>146</v>
      </c>
      <c r="E555" s="229" t="s">
        <v>1</v>
      </c>
      <c r="F555" s="230" t="s">
        <v>561</v>
      </c>
      <c r="G555" s="228"/>
      <c r="H555" s="229" t="s">
        <v>1</v>
      </c>
      <c r="I555" s="231"/>
      <c r="J555" s="228"/>
      <c r="K555" s="228"/>
      <c r="L555" s="232"/>
      <c r="M555" s="233"/>
      <c r="N555" s="234"/>
      <c r="O555" s="234"/>
      <c r="P555" s="234"/>
      <c r="Q555" s="234"/>
      <c r="R555" s="234"/>
      <c r="S555" s="234"/>
      <c r="T555" s="235"/>
      <c r="AT555" s="236" t="s">
        <v>146</v>
      </c>
      <c r="AU555" s="236" t="s">
        <v>144</v>
      </c>
      <c r="AV555" s="14" t="s">
        <v>84</v>
      </c>
      <c r="AW555" s="14" t="s">
        <v>33</v>
      </c>
      <c r="AX555" s="14" t="s">
        <v>77</v>
      </c>
      <c r="AY555" s="236" t="s">
        <v>137</v>
      </c>
    </row>
    <row r="556" spans="2:51" s="13" customFormat="1" ht="11.25">
      <c r="B556" s="215"/>
      <c r="C556" s="216"/>
      <c r="D556" s="217" t="s">
        <v>146</v>
      </c>
      <c r="E556" s="218" t="s">
        <v>1</v>
      </c>
      <c r="F556" s="219" t="s">
        <v>567</v>
      </c>
      <c r="G556" s="216"/>
      <c r="H556" s="220">
        <v>22.2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146</v>
      </c>
      <c r="AU556" s="226" t="s">
        <v>144</v>
      </c>
      <c r="AV556" s="13" t="s">
        <v>144</v>
      </c>
      <c r="AW556" s="13" t="s">
        <v>33</v>
      </c>
      <c r="AX556" s="13" t="s">
        <v>84</v>
      </c>
      <c r="AY556" s="226" t="s">
        <v>137</v>
      </c>
    </row>
    <row r="557" spans="1:65" s="2" customFormat="1" ht="21.75" customHeight="1">
      <c r="A557" s="35"/>
      <c r="B557" s="36"/>
      <c r="C557" s="201" t="s">
        <v>568</v>
      </c>
      <c r="D557" s="201" t="s">
        <v>139</v>
      </c>
      <c r="E557" s="202" t="s">
        <v>569</v>
      </c>
      <c r="F557" s="203" t="s">
        <v>570</v>
      </c>
      <c r="G557" s="204" t="s">
        <v>177</v>
      </c>
      <c r="H557" s="205">
        <v>20.67</v>
      </c>
      <c r="I557" s="206"/>
      <c r="J557" s="207">
        <f>ROUND(I557*H557,2)</f>
        <v>0</v>
      </c>
      <c r="K557" s="208"/>
      <c r="L557" s="40"/>
      <c r="M557" s="209" t="s">
        <v>1</v>
      </c>
      <c r="N557" s="210" t="s">
        <v>43</v>
      </c>
      <c r="O557" s="72"/>
      <c r="P557" s="211">
        <f>O557*H557</f>
        <v>0</v>
      </c>
      <c r="Q557" s="211">
        <v>0</v>
      </c>
      <c r="R557" s="211">
        <f>Q557*H557</f>
        <v>0</v>
      </c>
      <c r="S557" s="211">
        <v>0.017</v>
      </c>
      <c r="T557" s="212">
        <f>S557*H557</f>
        <v>0.35139000000000004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3" t="s">
        <v>143</v>
      </c>
      <c r="AT557" s="213" t="s">
        <v>139</v>
      </c>
      <c r="AU557" s="213" t="s">
        <v>144</v>
      </c>
      <c r="AY557" s="18" t="s">
        <v>137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18" t="s">
        <v>144</v>
      </c>
      <c r="BK557" s="214">
        <f>ROUND(I557*H557,2)</f>
        <v>0</v>
      </c>
      <c r="BL557" s="18" t="s">
        <v>143</v>
      </c>
      <c r="BM557" s="213" t="s">
        <v>571</v>
      </c>
    </row>
    <row r="558" spans="2:51" s="13" customFormat="1" ht="11.25">
      <c r="B558" s="215"/>
      <c r="C558" s="216"/>
      <c r="D558" s="217" t="s">
        <v>146</v>
      </c>
      <c r="E558" s="218" t="s">
        <v>1</v>
      </c>
      <c r="F558" s="219" t="s">
        <v>572</v>
      </c>
      <c r="G558" s="216"/>
      <c r="H558" s="220">
        <v>20.67</v>
      </c>
      <c r="I558" s="221"/>
      <c r="J558" s="216"/>
      <c r="K558" s="216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146</v>
      </c>
      <c r="AU558" s="226" t="s">
        <v>144</v>
      </c>
      <c r="AV558" s="13" t="s">
        <v>144</v>
      </c>
      <c r="AW558" s="13" t="s">
        <v>33</v>
      </c>
      <c r="AX558" s="13" t="s">
        <v>84</v>
      </c>
      <c r="AY558" s="226" t="s">
        <v>137</v>
      </c>
    </row>
    <row r="559" spans="1:65" s="2" customFormat="1" ht="21.75" customHeight="1">
      <c r="A559" s="35"/>
      <c r="B559" s="36"/>
      <c r="C559" s="201" t="s">
        <v>573</v>
      </c>
      <c r="D559" s="201" t="s">
        <v>139</v>
      </c>
      <c r="E559" s="202" t="s">
        <v>574</v>
      </c>
      <c r="F559" s="203" t="s">
        <v>575</v>
      </c>
      <c r="G559" s="204" t="s">
        <v>177</v>
      </c>
      <c r="H559" s="205">
        <v>12.375</v>
      </c>
      <c r="I559" s="206"/>
      <c r="J559" s="207">
        <f>ROUND(I559*H559,2)</f>
        <v>0</v>
      </c>
      <c r="K559" s="208"/>
      <c r="L559" s="40"/>
      <c r="M559" s="209" t="s">
        <v>1</v>
      </c>
      <c r="N559" s="210" t="s">
        <v>43</v>
      </c>
      <c r="O559" s="72"/>
      <c r="P559" s="211">
        <f>O559*H559</f>
        <v>0</v>
      </c>
      <c r="Q559" s="211">
        <v>0</v>
      </c>
      <c r="R559" s="211">
        <f>Q559*H559</f>
        <v>0</v>
      </c>
      <c r="S559" s="211">
        <v>0.065</v>
      </c>
      <c r="T559" s="212">
        <f>S559*H559</f>
        <v>0.8043750000000001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13" t="s">
        <v>143</v>
      </c>
      <c r="AT559" s="213" t="s">
        <v>139</v>
      </c>
      <c r="AU559" s="213" t="s">
        <v>144</v>
      </c>
      <c r="AY559" s="18" t="s">
        <v>137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18" t="s">
        <v>144</v>
      </c>
      <c r="BK559" s="214">
        <f>ROUND(I559*H559,2)</f>
        <v>0</v>
      </c>
      <c r="BL559" s="18" t="s">
        <v>143</v>
      </c>
      <c r="BM559" s="213" t="s">
        <v>576</v>
      </c>
    </row>
    <row r="560" spans="2:51" s="14" customFormat="1" ht="11.25">
      <c r="B560" s="227"/>
      <c r="C560" s="228"/>
      <c r="D560" s="217" t="s">
        <v>146</v>
      </c>
      <c r="E560" s="229" t="s">
        <v>1</v>
      </c>
      <c r="F560" s="230" t="s">
        <v>577</v>
      </c>
      <c r="G560" s="228"/>
      <c r="H560" s="229" t="s">
        <v>1</v>
      </c>
      <c r="I560" s="231"/>
      <c r="J560" s="228"/>
      <c r="K560" s="228"/>
      <c r="L560" s="232"/>
      <c r="M560" s="233"/>
      <c r="N560" s="234"/>
      <c r="O560" s="234"/>
      <c r="P560" s="234"/>
      <c r="Q560" s="234"/>
      <c r="R560" s="234"/>
      <c r="S560" s="234"/>
      <c r="T560" s="235"/>
      <c r="AT560" s="236" t="s">
        <v>146</v>
      </c>
      <c r="AU560" s="236" t="s">
        <v>144</v>
      </c>
      <c r="AV560" s="14" t="s">
        <v>84</v>
      </c>
      <c r="AW560" s="14" t="s">
        <v>33</v>
      </c>
      <c r="AX560" s="14" t="s">
        <v>77</v>
      </c>
      <c r="AY560" s="236" t="s">
        <v>137</v>
      </c>
    </row>
    <row r="561" spans="2:51" s="13" customFormat="1" ht="11.25">
      <c r="B561" s="215"/>
      <c r="C561" s="216"/>
      <c r="D561" s="217" t="s">
        <v>146</v>
      </c>
      <c r="E561" s="218" t="s">
        <v>1</v>
      </c>
      <c r="F561" s="219" t="s">
        <v>578</v>
      </c>
      <c r="G561" s="216"/>
      <c r="H561" s="220">
        <v>12.375</v>
      </c>
      <c r="I561" s="221"/>
      <c r="J561" s="216"/>
      <c r="K561" s="216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146</v>
      </c>
      <c r="AU561" s="226" t="s">
        <v>144</v>
      </c>
      <c r="AV561" s="13" t="s">
        <v>144</v>
      </c>
      <c r="AW561" s="13" t="s">
        <v>33</v>
      </c>
      <c r="AX561" s="13" t="s">
        <v>84</v>
      </c>
      <c r="AY561" s="226" t="s">
        <v>137</v>
      </c>
    </row>
    <row r="562" spans="1:65" s="2" customFormat="1" ht="16.5" customHeight="1">
      <c r="A562" s="35"/>
      <c r="B562" s="36"/>
      <c r="C562" s="201" t="s">
        <v>579</v>
      </c>
      <c r="D562" s="201" t="s">
        <v>139</v>
      </c>
      <c r="E562" s="202" t="s">
        <v>580</v>
      </c>
      <c r="F562" s="203" t="s">
        <v>581</v>
      </c>
      <c r="G562" s="204" t="s">
        <v>177</v>
      </c>
      <c r="H562" s="205">
        <v>41.7</v>
      </c>
      <c r="I562" s="206"/>
      <c r="J562" s="207">
        <f>ROUND(I562*H562,2)</f>
        <v>0</v>
      </c>
      <c r="K562" s="208"/>
      <c r="L562" s="40"/>
      <c r="M562" s="209" t="s">
        <v>1</v>
      </c>
      <c r="N562" s="210" t="s">
        <v>43</v>
      </c>
      <c r="O562" s="72"/>
      <c r="P562" s="211">
        <f>O562*H562</f>
        <v>0</v>
      </c>
      <c r="Q562" s="211">
        <v>0</v>
      </c>
      <c r="R562" s="211">
        <f>Q562*H562</f>
        <v>0</v>
      </c>
      <c r="S562" s="211">
        <v>0.076</v>
      </c>
      <c r="T562" s="212">
        <f>S562*H562</f>
        <v>3.1692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213" t="s">
        <v>143</v>
      </c>
      <c r="AT562" s="213" t="s">
        <v>139</v>
      </c>
      <c r="AU562" s="213" t="s">
        <v>144</v>
      </c>
      <c r="AY562" s="18" t="s">
        <v>137</v>
      </c>
      <c r="BE562" s="214">
        <f>IF(N562="základní",J562,0)</f>
        <v>0</v>
      </c>
      <c r="BF562" s="214">
        <f>IF(N562="snížená",J562,0)</f>
        <v>0</v>
      </c>
      <c r="BG562" s="214">
        <f>IF(N562="zákl. přenesená",J562,0)</f>
        <v>0</v>
      </c>
      <c r="BH562" s="214">
        <f>IF(N562="sníž. přenesená",J562,0)</f>
        <v>0</v>
      </c>
      <c r="BI562" s="214">
        <f>IF(N562="nulová",J562,0)</f>
        <v>0</v>
      </c>
      <c r="BJ562" s="18" t="s">
        <v>144</v>
      </c>
      <c r="BK562" s="214">
        <f>ROUND(I562*H562,2)</f>
        <v>0</v>
      </c>
      <c r="BL562" s="18" t="s">
        <v>143</v>
      </c>
      <c r="BM562" s="213" t="s">
        <v>582</v>
      </c>
    </row>
    <row r="563" spans="2:51" s="13" customFormat="1" ht="33.75">
      <c r="B563" s="215"/>
      <c r="C563" s="216"/>
      <c r="D563" s="217" t="s">
        <v>146</v>
      </c>
      <c r="E563" s="218" t="s">
        <v>1</v>
      </c>
      <c r="F563" s="219" t="s">
        <v>583</v>
      </c>
      <c r="G563" s="216"/>
      <c r="H563" s="220">
        <v>38.1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146</v>
      </c>
      <c r="AU563" s="226" t="s">
        <v>144</v>
      </c>
      <c r="AV563" s="13" t="s">
        <v>144</v>
      </c>
      <c r="AW563" s="13" t="s">
        <v>33</v>
      </c>
      <c r="AX563" s="13" t="s">
        <v>77</v>
      </c>
      <c r="AY563" s="226" t="s">
        <v>137</v>
      </c>
    </row>
    <row r="564" spans="2:51" s="13" customFormat="1" ht="11.25">
      <c r="B564" s="215"/>
      <c r="C564" s="216"/>
      <c r="D564" s="217" t="s">
        <v>146</v>
      </c>
      <c r="E564" s="218" t="s">
        <v>1</v>
      </c>
      <c r="F564" s="219" t="s">
        <v>584</v>
      </c>
      <c r="G564" s="216"/>
      <c r="H564" s="220">
        <v>3.6</v>
      </c>
      <c r="I564" s="221"/>
      <c r="J564" s="216"/>
      <c r="K564" s="216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146</v>
      </c>
      <c r="AU564" s="226" t="s">
        <v>144</v>
      </c>
      <c r="AV564" s="13" t="s">
        <v>144</v>
      </c>
      <c r="AW564" s="13" t="s">
        <v>33</v>
      </c>
      <c r="AX564" s="13" t="s">
        <v>77</v>
      </c>
      <c r="AY564" s="226" t="s">
        <v>137</v>
      </c>
    </row>
    <row r="565" spans="2:51" s="15" customFormat="1" ht="11.25">
      <c r="B565" s="248"/>
      <c r="C565" s="249"/>
      <c r="D565" s="217" t="s">
        <v>146</v>
      </c>
      <c r="E565" s="250" t="s">
        <v>1</v>
      </c>
      <c r="F565" s="251" t="s">
        <v>217</v>
      </c>
      <c r="G565" s="249"/>
      <c r="H565" s="252">
        <v>41.7</v>
      </c>
      <c r="I565" s="253"/>
      <c r="J565" s="249"/>
      <c r="K565" s="249"/>
      <c r="L565" s="254"/>
      <c r="M565" s="255"/>
      <c r="N565" s="256"/>
      <c r="O565" s="256"/>
      <c r="P565" s="256"/>
      <c r="Q565" s="256"/>
      <c r="R565" s="256"/>
      <c r="S565" s="256"/>
      <c r="T565" s="257"/>
      <c r="AT565" s="258" t="s">
        <v>146</v>
      </c>
      <c r="AU565" s="258" t="s">
        <v>144</v>
      </c>
      <c r="AV565" s="15" t="s">
        <v>143</v>
      </c>
      <c r="AW565" s="15" t="s">
        <v>33</v>
      </c>
      <c r="AX565" s="15" t="s">
        <v>84</v>
      </c>
      <c r="AY565" s="258" t="s">
        <v>137</v>
      </c>
    </row>
    <row r="566" spans="1:65" s="2" customFormat="1" ht="16.5" customHeight="1">
      <c r="A566" s="35"/>
      <c r="B566" s="36"/>
      <c r="C566" s="201" t="s">
        <v>585</v>
      </c>
      <c r="D566" s="201" t="s">
        <v>139</v>
      </c>
      <c r="E566" s="202" t="s">
        <v>586</v>
      </c>
      <c r="F566" s="203" t="s">
        <v>587</v>
      </c>
      <c r="G566" s="204" t="s">
        <v>177</v>
      </c>
      <c r="H566" s="205">
        <v>4.4</v>
      </c>
      <c r="I566" s="206"/>
      <c r="J566" s="207">
        <f>ROUND(I566*H566,2)</f>
        <v>0</v>
      </c>
      <c r="K566" s="208"/>
      <c r="L566" s="40"/>
      <c r="M566" s="209" t="s">
        <v>1</v>
      </c>
      <c r="N566" s="210" t="s">
        <v>43</v>
      </c>
      <c r="O566" s="72"/>
      <c r="P566" s="211">
        <f>O566*H566</f>
        <v>0</v>
      </c>
      <c r="Q566" s="211">
        <v>0</v>
      </c>
      <c r="R566" s="211">
        <f>Q566*H566</f>
        <v>0</v>
      </c>
      <c r="S566" s="211">
        <v>0.06</v>
      </c>
      <c r="T566" s="212">
        <f>S566*H566</f>
        <v>0.264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13" t="s">
        <v>143</v>
      </c>
      <c r="AT566" s="213" t="s">
        <v>139</v>
      </c>
      <c r="AU566" s="213" t="s">
        <v>144</v>
      </c>
      <c r="AY566" s="18" t="s">
        <v>137</v>
      </c>
      <c r="BE566" s="214">
        <f>IF(N566="základní",J566,0)</f>
        <v>0</v>
      </c>
      <c r="BF566" s="214">
        <f>IF(N566="snížená",J566,0)</f>
        <v>0</v>
      </c>
      <c r="BG566" s="214">
        <f>IF(N566="zákl. přenesená",J566,0)</f>
        <v>0</v>
      </c>
      <c r="BH566" s="214">
        <f>IF(N566="sníž. přenesená",J566,0)</f>
        <v>0</v>
      </c>
      <c r="BI566" s="214">
        <f>IF(N566="nulová",J566,0)</f>
        <v>0</v>
      </c>
      <c r="BJ566" s="18" t="s">
        <v>144</v>
      </c>
      <c r="BK566" s="214">
        <f>ROUND(I566*H566,2)</f>
        <v>0</v>
      </c>
      <c r="BL566" s="18" t="s">
        <v>143</v>
      </c>
      <c r="BM566" s="213" t="s">
        <v>588</v>
      </c>
    </row>
    <row r="567" spans="2:51" s="13" customFormat="1" ht="11.25">
      <c r="B567" s="215"/>
      <c r="C567" s="216"/>
      <c r="D567" s="217" t="s">
        <v>146</v>
      </c>
      <c r="E567" s="218" t="s">
        <v>1</v>
      </c>
      <c r="F567" s="219" t="s">
        <v>589</v>
      </c>
      <c r="G567" s="216"/>
      <c r="H567" s="220">
        <v>4.4</v>
      </c>
      <c r="I567" s="221"/>
      <c r="J567" s="216"/>
      <c r="K567" s="216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146</v>
      </c>
      <c r="AU567" s="226" t="s">
        <v>144</v>
      </c>
      <c r="AV567" s="13" t="s">
        <v>144</v>
      </c>
      <c r="AW567" s="13" t="s">
        <v>33</v>
      </c>
      <c r="AX567" s="13" t="s">
        <v>84</v>
      </c>
      <c r="AY567" s="226" t="s">
        <v>137</v>
      </c>
    </row>
    <row r="568" spans="1:65" s="2" customFormat="1" ht="21.75" customHeight="1">
      <c r="A568" s="35"/>
      <c r="B568" s="36"/>
      <c r="C568" s="201" t="s">
        <v>590</v>
      </c>
      <c r="D568" s="201" t="s">
        <v>139</v>
      </c>
      <c r="E568" s="202" t="s">
        <v>591</v>
      </c>
      <c r="F568" s="203" t="s">
        <v>592</v>
      </c>
      <c r="G568" s="204" t="s">
        <v>142</v>
      </c>
      <c r="H568" s="205">
        <v>0.439</v>
      </c>
      <c r="I568" s="206"/>
      <c r="J568" s="207">
        <f>ROUND(I568*H568,2)</f>
        <v>0</v>
      </c>
      <c r="K568" s="208"/>
      <c r="L568" s="40"/>
      <c r="M568" s="209" t="s">
        <v>1</v>
      </c>
      <c r="N568" s="210" t="s">
        <v>43</v>
      </c>
      <c r="O568" s="72"/>
      <c r="P568" s="211">
        <f>O568*H568</f>
        <v>0</v>
      </c>
      <c r="Q568" s="211">
        <v>0</v>
      </c>
      <c r="R568" s="211">
        <f>Q568*H568</f>
        <v>0</v>
      </c>
      <c r="S568" s="211">
        <v>1.8</v>
      </c>
      <c r="T568" s="212">
        <f>S568*H568</f>
        <v>0.7902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213" t="s">
        <v>143</v>
      </c>
      <c r="AT568" s="213" t="s">
        <v>139</v>
      </c>
      <c r="AU568" s="213" t="s">
        <v>144</v>
      </c>
      <c r="AY568" s="18" t="s">
        <v>137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18" t="s">
        <v>144</v>
      </c>
      <c r="BK568" s="214">
        <f>ROUND(I568*H568,2)</f>
        <v>0</v>
      </c>
      <c r="BL568" s="18" t="s">
        <v>143</v>
      </c>
      <c r="BM568" s="213" t="s">
        <v>593</v>
      </c>
    </row>
    <row r="569" spans="2:51" s="14" customFormat="1" ht="11.25">
      <c r="B569" s="227"/>
      <c r="C569" s="228"/>
      <c r="D569" s="217" t="s">
        <v>146</v>
      </c>
      <c r="E569" s="229" t="s">
        <v>1</v>
      </c>
      <c r="F569" s="230" t="s">
        <v>594</v>
      </c>
      <c r="G569" s="228"/>
      <c r="H569" s="229" t="s">
        <v>1</v>
      </c>
      <c r="I569" s="231"/>
      <c r="J569" s="228"/>
      <c r="K569" s="228"/>
      <c r="L569" s="232"/>
      <c r="M569" s="233"/>
      <c r="N569" s="234"/>
      <c r="O569" s="234"/>
      <c r="P569" s="234"/>
      <c r="Q569" s="234"/>
      <c r="R569" s="234"/>
      <c r="S569" s="234"/>
      <c r="T569" s="235"/>
      <c r="AT569" s="236" t="s">
        <v>146</v>
      </c>
      <c r="AU569" s="236" t="s">
        <v>144</v>
      </c>
      <c r="AV569" s="14" t="s">
        <v>84</v>
      </c>
      <c r="AW569" s="14" t="s">
        <v>33</v>
      </c>
      <c r="AX569" s="14" t="s">
        <v>77</v>
      </c>
      <c r="AY569" s="236" t="s">
        <v>137</v>
      </c>
    </row>
    <row r="570" spans="2:51" s="13" customFormat="1" ht="11.25">
      <c r="B570" s="215"/>
      <c r="C570" s="216"/>
      <c r="D570" s="217" t="s">
        <v>146</v>
      </c>
      <c r="E570" s="218" t="s">
        <v>1</v>
      </c>
      <c r="F570" s="219" t="s">
        <v>595</v>
      </c>
      <c r="G570" s="216"/>
      <c r="H570" s="220">
        <v>0.439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146</v>
      </c>
      <c r="AU570" s="226" t="s">
        <v>144</v>
      </c>
      <c r="AV570" s="13" t="s">
        <v>144</v>
      </c>
      <c r="AW570" s="13" t="s">
        <v>33</v>
      </c>
      <c r="AX570" s="13" t="s">
        <v>77</v>
      </c>
      <c r="AY570" s="226" t="s">
        <v>137</v>
      </c>
    </row>
    <row r="571" spans="2:51" s="15" customFormat="1" ht="11.25">
      <c r="B571" s="248"/>
      <c r="C571" s="249"/>
      <c r="D571" s="217" t="s">
        <v>146</v>
      </c>
      <c r="E571" s="250" t="s">
        <v>1</v>
      </c>
      <c r="F571" s="251" t="s">
        <v>217</v>
      </c>
      <c r="G571" s="249"/>
      <c r="H571" s="252">
        <v>0.439</v>
      </c>
      <c r="I571" s="253"/>
      <c r="J571" s="249"/>
      <c r="K571" s="249"/>
      <c r="L571" s="254"/>
      <c r="M571" s="255"/>
      <c r="N571" s="256"/>
      <c r="O571" s="256"/>
      <c r="P571" s="256"/>
      <c r="Q571" s="256"/>
      <c r="R571" s="256"/>
      <c r="S571" s="256"/>
      <c r="T571" s="257"/>
      <c r="AT571" s="258" t="s">
        <v>146</v>
      </c>
      <c r="AU571" s="258" t="s">
        <v>144</v>
      </c>
      <c r="AV571" s="15" t="s">
        <v>143</v>
      </c>
      <c r="AW571" s="15" t="s">
        <v>33</v>
      </c>
      <c r="AX571" s="15" t="s">
        <v>84</v>
      </c>
      <c r="AY571" s="258" t="s">
        <v>137</v>
      </c>
    </row>
    <row r="572" spans="1:65" s="2" customFormat="1" ht="21.75" customHeight="1">
      <c r="A572" s="35"/>
      <c r="B572" s="36"/>
      <c r="C572" s="201" t="s">
        <v>596</v>
      </c>
      <c r="D572" s="201" t="s">
        <v>139</v>
      </c>
      <c r="E572" s="202" t="s">
        <v>597</v>
      </c>
      <c r="F572" s="203" t="s">
        <v>598</v>
      </c>
      <c r="G572" s="204" t="s">
        <v>177</v>
      </c>
      <c r="H572" s="205">
        <v>728</v>
      </c>
      <c r="I572" s="206"/>
      <c r="J572" s="207">
        <f>ROUND(I572*H572,2)</f>
        <v>0</v>
      </c>
      <c r="K572" s="208"/>
      <c r="L572" s="40"/>
      <c r="M572" s="209" t="s">
        <v>1</v>
      </c>
      <c r="N572" s="210" t="s">
        <v>43</v>
      </c>
      <c r="O572" s="72"/>
      <c r="P572" s="211">
        <f>O572*H572</f>
        <v>0</v>
      </c>
      <c r="Q572" s="211">
        <v>0</v>
      </c>
      <c r="R572" s="211">
        <f>Q572*H572</f>
        <v>0</v>
      </c>
      <c r="S572" s="211">
        <v>0.05</v>
      </c>
      <c r="T572" s="212">
        <f>S572*H572</f>
        <v>36.4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3" t="s">
        <v>143</v>
      </c>
      <c r="AT572" s="213" t="s">
        <v>139</v>
      </c>
      <c r="AU572" s="213" t="s">
        <v>144</v>
      </c>
      <c r="AY572" s="18" t="s">
        <v>137</v>
      </c>
      <c r="BE572" s="214">
        <f>IF(N572="základní",J572,0)</f>
        <v>0</v>
      </c>
      <c r="BF572" s="214">
        <f>IF(N572="snížená",J572,0)</f>
        <v>0</v>
      </c>
      <c r="BG572" s="214">
        <f>IF(N572="zákl. přenesená",J572,0)</f>
        <v>0</v>
      </c>
      <c r="BH572" s="214">
        <f>IF(N572="sníž. přenesená",J572,0)</f>
        <v>0</v>
      </c>
      <c r="BI572" s="214">
        <f>IF(N572="nulová",J572,0)</f>
        <v>0</v>
      </c>
      <c r="BJ572" s="18" t="s">
        <v>144</v>
      </c>
      <c r="BK572" s="214">
        <f>ROUND(I572*H572,2)</f>
        <v>0</v>
      </c>
      <c r="BL572" s="18" t="s">
        <v>143</v>
      </c>
      <c r="BM572" s="213" t="s">
        <v>599</v>
      </c>
    </row>
    <row r="573" spans="2:51" s="13" customFormat="1" ht="11.25">
      <c r="B573" s="215"/>
      <c r="C573" s="216"/>
      <c r="D573" s="217" t="s">
        <v>146</v>
      </c>
      <c r="E573" s="218" t="s">
        <v>1</v>
      </c>
      <c r="F573" s="219" t="s">
        <v>600</v>
      </c>
      <c r="G573" s="216"/>
      <c r="H573" s="220">
        <v>728</v>
      </c>
      <c r="I573" s="221"/>
      <c r="J573" s="216"/>
      <c r="K573" s="216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146</v>
      </c>
      <c r="AU573" s="226" t="s">
        <v>144</v>
      </c>
      <c r="AV573" s="13" t="s">
        <v>144</v>
      </c>
      <c r="AW573" s="13" t="s">
        <v>33</v>
      </c>
      <c r="AX573" s="13" t="s">
        <v>84</v>
      </c>
      <c r="AY573" s="226" t="s">
        <v>137</v>
      </c>
    </row>
    <row r="574" spans="1:65" s="2" customFormat="1" ht="21.75" customHeight="1">
      <c r="A574" s="35"/>
      <c r="B574" s="36"/>
      <c r="C574" s="201" t="s">
        <v>601</v>
      </c>
      <c r="D574" s="201" t="s">
        <v>139</v>
      </c>
      <c r="E574" s="202" t="s">
        <v>602</v>
      </c>
      <c r="F574" s="203" t="s">
        <v>603</v>
      </c>
      <c r="G574" s="204" t="s">
        <v>177</v>
      </c>
      <c r="H574" s="205">
        <v>1505.576</v>
      </c>
      <c r="I574" s="206"/>
      <c r="J574" s="207">
        <f>ROUND(I574*H574,2)</f>
        <v>0</v>
      </c>
      <c r="K574" s="208"/>
      <c r="L574" s="40"/>
      <c r="M574" s="209" t="s">
        <v>1</v>
      </c>
      <c r="N574" s="210" t="s">
        <v>43</v>
      </c>
      <c r="O574" s="72"/>
      <c r="P574" s="211">
        <f>O574*H574</f>
        <v>0</v>
      </c>
      <c r="Q574" s="211">
        <v>0</v>
      </c>
      <c r="R574" s="211">
        <f>Q574*H574</f>
        <v>0</v>
      </c>
      <c r="S574" s="211">
        <v>0.046</v>
      </c>
      <c r="T574" s="212">
        <f>S574*H574</f>
        <v>69.256496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213" t="s">
        <v>143</v>
      </c>
      <c r="AT574" s="213" t="s">
        <v>139</v>
      </c>
      <c r="AU574" s="213" t="s">
        <v>144</v>
      </c>
      <c r="AY574" s="18" t="s">
        <v>137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18" t="s">
        <v>144</v>
      </c>
      <c r="BK574" s="214">
        <f>ROUND(I574*H574,2)</f>
        <v>0</v>
      </c>
      <c r="BL574" s="18" t="s">
        <v>143</v>
      </c>
      <c r="BM574" s="213" t="s">
        <v>604</v>
      </c>
    </row>
    <row r="575" spans="2:51" s="13" customFormat="1" ht="45">
      <c r="B575" s="215"/>
      <c r="C575" s="216"/>
      <c r="D575" s="217" t="s">
        <v>146</v>
      </c>
      <c r="E575" s="218" t="s">
        <v>1</v>
      </c>
      <c r="F575" s="219" t="s">
        <v>605</v>
      </c>
      <c r="G575" s="216"/>
      <c r="H575" s="220">
        <v>447.161</v>
      </c>
      <c r="I575" s="221"/>
      <c r="J575" s="216"/>
      <c r="K575" s="216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146</v>
      </c>
      <c r="AU575" s="226" t="s">
        <v>144</v>
      </c>
      <c r="AV575" s="13" t="s">
        <v>144</v>
      </c>
      <c r="AW575" s="13" t="s">
        <v>33</v>
      </c>
      <c r="AX575" s="13" t="s">
        <v>77</v>
      </c>
      <c r="AY575" s="226" t="s">
        <v>137</v>
      </c>
    </row>
    <row r="576" spans="2:51" s="13" customFormat="1" ht="33.75">
      <c r="B576" s="215"/>
      <c r="C576" s="216"/>
      <c r="D576" s="217" t="s">
        <v>146</v>
      </c>
      <c r="E576" s="218" t="s">
        <v>1</v>
      </c>
      <c r="F576" s="219" t="s">
        <v>606</v>
      </c>
      <c r="G576" s="216"/>
      <c r="H576" s="220">
        <v>818.601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146</v>
      </c>
      <c r="AU576" s="226" t="s">
        <v>144</v>
      </c>
      <c r="AV576" s="13" t="s">
        <v>144</v>
      </c>
      <c r="AW576" s="13" t="s">
        <v>33</v>
      </c>
      <c r="AX576" s="13" t="s">
        <v>77</v>
      </c>
      <c r="AY576" s="226" t="s">
        <v>137</v>
      </c>
    </row>
    <row r="577" spans="2:51" s="13" customFormat="1" ht="11.25">
      <c r="B577" s="215"/>
      <c r="C577" s="216"/>
      <c r="D577" s="217" t="s">
        <v>146</v>
      </c>
      <c r="E577" s="218" t="s">
        <v>1</v>
      </c>
      <c r="F577" s="219" t="s">
        <v>607</v>
      </c>
      <c r="G577" s="216"/>
      <c r="H577" s="220">
        <v>239.814</v>
      </c>
      <c r="I577" s="221"/>
      <c r="J577" s="216"/>
      <c r="K577" s="216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146</v>
      </c>
      <c r="AU577" s="226" t="s">
        <v>144</v>
      </c>
      <c r="AV577" s="13" t="s">
        <v>144</v>
      </c>
      <c r="AW577" s="13" t="s">
        <v>33</v>
      </c>
      <c r="AX577" s="13" t="s">
        <v>77</v>
      </c>
      <c r="AY577" s="226" t="s">
        <v>137</v>
      </c>
    </row>
    <row r="578" spans="2:51" s="15" customFormat="1" ht="11.25">
      <c r="B578" s="248"/>
      <c r="C578" s="249"/>
      <c r="D578" s="217" t="s">
        <v>146</v>
      </c>
      <c r="E578" s="250" t="s">
        <v>1</v>
      </c>
      <c r="F578" s="251" t="s">
        <v>217</v>
      </c>
      <c r="G578" s="249"/>
      <c r="H578" s="252">
        <v>1505.576</v>
      </c>
      <c r="I578" s="253"/>
      <c r="J578" s="249"/>
      <c r="K578" s="249"/>
      <c r="L578" s="254"/>
      <c r="M578" s="255"/>
      <c r="N578" s="256"/>
      <c r="O578" s="256"/>
      <c r="P578" s="256"/>
      <c r="Q578" s="256"/>
      <c r="R578" s="256"/>
      <c r="S578" s="256"/>
      <c r="T578" s="257"/>
      <c r="AT578" s="258" t="s">
        <v>146</v>
      </c>
      <c r="AU578" s="258" t="s">
        <v>144</v>
      </c>
      <c r="AV578" s="15" t="s">
        <v>143</v>
      </c>
      <c r="AW578" s="15" t="s">
        <v>33</v>
      </c>
      <c r="AX578" s="15" t="s">
        <v>84</v>
      </c>
      <c r="AY578" s="258" t="s">
        <v>137</v>
      </c>
    </row>
    <row r="579" spans="1:65" s="2" customFormat="1" ht="21.75" customHeight="1">
      <c r="A579" s="35"/>
      <c r="B579" s="36"/>
      <c r="C579" s="201" t="s">
        <v>608</v>
      </c>
      <c r="D579" s="201" t="s">
        <v>139</v>
      </c>
      <c r="E579" s="202" t="s">
        <v>609</v>
      </c>
      <c r="F579" s="203" t="s">
        <v>610</v>
      </c>
      <c r="G579" s="204" t="s">
        <v>177</v>
      </c>
      <c r="H579" s="205">
        <v>2935.9</v>
      </c>
      <c r="I579" s="206"/>
      <c r="J579" s="207">
        <f>ROUND(I579*H579,2)</f>
        <v>0</v>
      </c>
      <c r="K579" s="208"/>
      <c r="L579" s="40"/>
      <c r="M579" s="209" t="s">
        <v>1</v>
      </c>
      <c r="N579" s="210" t="s">
        <v>43</v>
      </c>
      <c r="O579" s="72"/>
      <c r="P579" s="211">
        <f>O579*H579</f>
        <v>0</v>
      </c>
      <c r="Q579" s="211">
        <v>0</v>
      </c>
      <c r="R579" s="211">
        <f>Q579*H579</f>
        <v>0</v>
      </c>
      <c r="S579" s="211">
        <v>0.016</v>
      </c>
      <c r="T579" s="212">
        <f>S579*H579</f>
        <v>46.9744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213" t="s">
        <v>143</v>
      </c>
      <c r="AT579" s="213" t="s">
        <v>139</v>
      </c>
      <c r="AU579" s="213" t="s">
        <v>144</v>
      </c>
      <c r="AY579" s="18" t="s">
        <v>137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18" t="s">
        <v>144</v>
      </c>
      <c r="BK579" s="214">
        <f>ROUND(I579*H579,2)</f>
        <v>0</v>
      </c>
      <c r="BL579" s="18" t="s">
        <v>143</v>
      </c>
      <c r="BM579" s="213" t="s">
        <v>611</v>
      </c>
    </row>
    <row r="580" spans="2:51" s="14" customFormat="1" ht="11.25">
      <c r="B580" s="227"/>
      <c r="C580" s="228"/>
      <c r="D580" s="217" t="s">
        <v>146</v>
      </c>
      <c r="E580" s="229" t="s">
        <v>1</v>
      </c>
      <c r="F580" s="230" t="s">
        <v>279</v>
      </c>
      <c r="G580" s="228"/>
      <c r="H580" s="229" t="s">
        <v>1</v>
      </c>
      <c r="I580" s="231"/>
      <c r="J580" s="228"/>
      <c r="K580" s="228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146</v>
      </c>
      <c r="AU580" s="236" t="s">
        <v>144</v>
      </c>
      <c r="AV580" s="14" t="s">
        <v>84</v>
      </c>
      <c r="AW580" s="14" t="s">
        <v>33</v>
      </c>
      <c r="AX580" s="14" t="s">
        <v>77</v>
      </c>
      <c r="AY580" s="236" t="s">
        <v>137</v>
      </c>
    </row>
    <row r="581" spans="2:51" s="13" customFormat="1" ht="11.25">
      <c r="B581" s="215"/>
      <c r="C581" s="216"/>
      <c r="D581" s="217" t="s">
        <v>146</v>
      </c>
      <c r="E581" s="218" t="s">
        <v>1</v>
      </c>
      <c r="F581" s="219" t="s">
        <v>305</v>
      </c>
      <c r="G581" s="216"/>
      <c r="H581" s="220">
        <v>4.62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146</v>
      </c>
      <c r="AU581" s="226" t="s">
        <v>144</v>
      </c>
      <c r="AV581" s="13" t="s">
        <v>144</v>
      </c>
      <c r="AW581" s="13" t="s">
        <v>33</v>
      </c>
      <c r="AX581" s="13" t="s">
        <v>77</v>
      </c>
      <c r="AY581" s="226" t="s">
        <v>137</v>
      </c>
    </row>
    <row r="582" spans="2:51" s="13" customFormat="1" ht="11.25">
      <c r="B582" s="215"/>
      <c r="C582" s="216"/>
      <c r="D582" s="217" t="s">
        <v>146</v>
      </c>
      <c r="E582" s="218" t="s">
        <v>1</v>
      </c>
      <c r="F582" s="219" t="s">
        <v>306</v>
      </c>
      <c r="G582" s="216"/>
      <c r="H582" s="220">
        <v>73.9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146</v>
      </c>
      <c r="AU582" s="226" t="s">
        <v>144</v>
      </c>
      <c r="AV582" s="13" t="s">
        <v>144</v>
      </c>
      <c r="AW582" s="13" t="s">
        <v>33</v>
      </c>
      <c r="AX582" s="13" t="s">
        <v>77</v>
      </c>
      <c r="AY582" s="226" t="s">
        <v>137</v>
      </c>
    </row>
    <row r="583" spans="2:51" s="16" customFormat="1" ht="11.25">
      <c r="B583" s="259"/>
      <c r="C583" s="260"/>
      <c r="D583" s="217" t="s">
        <v>146</v>
      </c>
      <c r="E583" s="261" t="s">
        <v>1</v>
      </c>
      <c r="F583" s="262" t="s">
        <v>307</v>
      </c>
      <c r="G583" s="260"/>
      <c r="H583" s="263">
        <v>78.52000000000001</v>
      </c>
      <c r="I583" s="264"/>
      <c r="J583" s="260"/>
      <c r="K583" s="260"/>
      <c r="L583" s="265"/>
      <c r="M583" s="266"/>
      <c r="N583" s="267"/>
      <c r="O583" s="267"/>
      <c r="P583" s="267"/>
      <c r="Q583" s="267"/>
      <c r="R583" s="267"/>
      <c r="S583" s="267"/>
      <c r="T583" s="268"/>
      <c r="AT583" s="269" t="s">
        <v>146</v>
      </c>
      <c r="AU583" s="269" t="s">
        <v>144</v>
      </c>
      <c r="AV583" s="16" t="s">
        <v>151</v>
      </c>
      <c r="AW583" s="16" t="s">
        <v>33</v>
      </c>
      <c r="AX583" s="16" t="s">
        <v>77</v>
      </c>
      <c r="AY583" s="269" t="s">
        <v>137</v>
      </c>
    </row>
    <row r="584" spans="2:51" s="13" customFormat="1" ht="11.25">
      <c r="B584" s="215"/>
      <c r="C584" s="216"/>
      <c r="D584" s="217" t="s">
        <v>146</v>
      </c>
      <c r="E584" s="218" t="s">
        <v>1</v>
      </c>
      <c r="F584" s="219" t="s">
        <v>308</v>
      </c>
      <c r="G584" s="216"/>
      <c r="H584" s="220">
        <v>2840.16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146</v>
      </c>
      <c r="AU584" s="226" t="s">
        <v>144</v>
      </c>
      <c r="AV584" s="13" t="s">
        <v>144</v>
      </c>
      <c r="AW584" s="13" t="s">
        <v>33</v>
      </c>
      <c r="AX584" s="13" t="s">
        <v>77</v>
      </c>
      <c r="AY584" s="226" t="s">
        <v>137</v>
      </c>
    </row>
    <row r="585" spans="2:51" s="14" customFormat="1" ht="11.25">
      <c r="B585" s="227"/>
      <c r="C585" s="228"/>
      <c r="D585" s="217" t="s">
        <v>146</v>
      </c>
      <c r="E585" s="229" t="s">
        <v>1</v>
      </c>
      <c r="F585" s="230" t="s">
        <v>309</v>
      </c>
      <c r="G585" s="228"/>
      <c r="H585" s="229" t="s">
        <v>1</v>
      </c>
      <c r="I585" s="231"/>
      <c r="J585" s="228"/>
      <c r="K585" s="228"/>
      <c r="L585" s="232"/>
      <c r="M585" s="233"/>
      <c r="N585" s="234"/>
      <c r="O585" s="234"/>
      <c r="P585" s="234"/>
      <c r="Q585" s="234"/>
      <c r="R585" s="234"/>
      <c r="S585" s="234"/>
      <c r="T585" s="235"/>
      <c r="AT585" s="236" t="s">
        <v>146</v>
      </c>
      <c r="AU585" s="236" t="s">
        <v>144</v>
      </c>
      <c r="AV585" s="14" t="s">
        <v>84</v>
      </c>
      <c r="AW585" s="14" t="s">
        <v>33</v>
      </c>
      <c r="AX585" s="14" t="s">
        <v>77</v>
      </c>
      <c r="AY585" s="236" t="s">
        <v>137</v>
      </c>
    </row>
    <row r="586" spans="2:51" s="13" customFormat="1" ht="33.75">
      <c r="B586" s="215"/>
      <c r="C586" s="216"/>
      <c r="D586" s="217" t="s">
        <v>146</v>
      </c>
      <c r="E586" s="218" t="s">
        <v>1</v>
      </c>
      <c r="F586" s="219" t="s">
        <v>310</v>
      </c>
      <c r="G586" s="216"/>
      <c r="H586" s="220">
        <v>-525.535</v>
      </c>
      <c r="I586" s="221"/>
      <c r="J586" s="216"/>
      <c r="K586" s="216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146</v>
      </c>
      <c r="AU586" s="226" t="s">
        <v>144</v>
      </c>
      <c r="AV586" s="13" t="s">
        <v>144</v>
      </c>
      <c r="AW586" s="13" t="s">
        <v>33</v>
      </c>
      <c r="AX586" s="13" t="s">
        <v>77</v>
      </c>
      <c r="AY586" s="226" t="s">
        <v>137</v>
      </c>
    </row>
    <row r="587" spans="2:51" s="16" customFormat="1" ht="11.25">
      <c r="B587" s="259"/>
      <c r="C587" s="260"/>
      <c r="D587" s="217" t="s">
        <v>146</v>
      </c>
      <c r="E587" s="261" t="s">
        <v>1</v>
      </c>
      <c r="F587" s="262" t="s">
        <v>307</v>
      </c>
      <c r="G587" s="260"/>
      <c r="H587" s="263">
        <v>2314.625</v>
      </c>
      <c r="I587" s="264"/>
      <c r="J587" s="260"/>
      <c r="K587" s="260"/>
      <c r="L587" s="265"/>
      <c r="M587" s="266"/>
      <c r="N587" s="267"/>
      <c r="O587" s="267"/>
      <c r="P587" s="267"/>
      <c r="Q587" s="267"/>
      <c r="R587" s="267"/>
      <c r="S587" s="267"/>
      <c r="T587" s="268"/>
      <c r="AT587" s="269" t="s">
        <v>146</v>
      </c>
      <c r="AU587" s="269" t="s">
        <v>144</v>
      </c>
      <c r="AV587" s="16" t="s">
        <v>151</v>
      </c>
      <c r="AW587" s="16" t="s">
        <v>33</v>
      </c>
      <c r="AX587" s="16" t="s">
        <v>77</v>
      </c>
      <c r="AY587" s="269" t="s">
        <v>137</v>
      </c>
    </row>
    <row r="588" spans="2:51" s="13" customFormat="1" ht="11.25">
      <c r="B588" s="215"/>
      <c r="C588" s="216"/>
      <c r="D588" s="217" t="s">
        <v>146</v>
      </c>
      <c r="E588" s="218" t="s">
        <v>1</v>
      </c>
      <c r="F588" s="219" t="s">
        <v>311</v>
      </c>
      <c r="G588" s="216"/>
      <c r="H588" s="220">
        <v>2.555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146</v>
      </c>
      <c r="AU588" s="226" t="s">
        <v>144</v>
      </c>
      <c r="AV588" s="13" t="s">
        <v>144</v>
      </c>
      <c r="AW588" s="13" t="s">
        <v>33</v>
      </c>
      <c r="AX588" s="13" t="s">
        <v>77</v>
      </c>
      <c r="AY588" s="226" t="s">
        <v>137</v>
      </c>
    </row>
    <row r="589" spans="2:51" s="13" customFormat="1" ht="11.25">
      <c r="B589" s="215"/>
      <c r="C589" s="216"/>
      <c r="D589" s="217" t="s">
        <v>146</v>
      </c>
      <c r="E589" s="218" t="s">
        <v>1</v>
      </c>
      <c r="F589" s="219" t="s">
        <v>314</v>
      </c>
      <c r="G589" s="216"/>
      <c r="H589" s="220">
        <v>1.96</v>
      </c>
      <c r="I589" s="221"/>
      <c r="J589" s="216"/>
      <c r="K589" s="216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146</v>
      </c>
      <c r="AU589" s="226" t="s">
        <v>144</v>
      </c>
      <c r="AV589" s="13" t="s">
        <v>144</v>
      </c>
      <c r="AW589" s="13" t="s">
        <v>33</v>
      </c>
      <c r="AX589" s="13" t="s">
        <v>77</v>
      </c>
      <c r="AY589" s="226" t="s">
        <v>137</v>
      </c>
    </row>
    <row r="590" spans="2:51" s="13" customFormat="1" ht="11.25">
      <c r="B590" s="215"/>
      <c r="C590" s="216"/>
      <c r="D590" s="217" t="s">
        <v>146</v>
      </c>
      <c r="E590" s="218" t="s">
        <v>1</v>
      </c>
      <c r="F590" s="219" t="s">
        <v>315</v>
      </c>
      <c r="G590" s="216"/>
      <c r="H590" s="220">
        <v>18.865</v>
      </c>
      <c r="I590" s="221"/>
      <c r="J590" s="216"/>
      <c r="K590" s="216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146</v>
      </c>
      <c r="AU590" s="226" t="s">
        <v>144</v>
      </c>
      <c r="AV590" s="13" t="s">
        <v>144</v>
      </c>
      <c r="AW590" s="13" t="s">
        <v>33</v>
      </c>
      <c r="AX590" s="13" t="s">
        <v>77</v>
      </c>
      <c r="AY590" s="226" t="s">
        <v>137</v>
      </c>
    </row>
    <row r="591" spans="2:51" s="13" customFormat="1" ht="11.25">
      <c r="B591" s="215"/>
      <c r="C591" s="216"/>
      <c r="D591" s="217" t="s">
        <v>146</v>
      </c>
      <c r="E591" s="218" t="s">
        <v>1</v>
      </c>
      <c r="F591" s="219" t="s">
        <v>316</v>
      </c>
      <c r="G591" s="216"/>
      <c r="H591" s="220">
        <v>1.103</v>
      </c>
      <c r="I591" s="221"/>
      <c r="J591" s="216"/>
      <c r="K591" s="216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146</v>
      </c>
      <c r="AU591" s="226" t="s">
        <v>144</v>
      </c>
      <c r="AV591" s="13" t="s">
        <v>144</v>
      </c>
      <c r="AW591" s="13" t="s">
        <v>33</v>
      </c>
      <c r="AX591" s="13" t="s">
        <v>77</v>
      </c>
      <c r="AY591" s="226" t="s">
        <v>137</v>
      </c>
    </row>
    <row r="592" spans="2:51" s="13" customFormat="1" ht="11.25">
      <c r="B592" s="215"/>
      <c r="C592" s="216"/>
      <c r="D592" s="217" t="s">
        <v>146</v>
      </c>
      <c r="E592" s="218" t="s">
        <v>1</v>
      </c>
      <c r="F592" s="219" t="s">
        <v>317</v>
      </c>
      <c r="G592" s="216"/>
      <c r="H592" s="220">
        <v>127.68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146</v>
      </c>
      <c r="AU592" s="226" t="s">
        <v>144</v>
      </c>
      <c r="AV592" s="13" t="s">
        <v>144</v>
      </c>
      <c r="AW592" s="13" t="s">
        <v>33</v>
      </c>
      <c r="AX592" s="13" t="s">
        <v>77</v>
      </c>
      <c r="AY592" s="226" t="s">
        <v>137</v>
      </c>
    </row>
    <row r="593" spans="2:51" s="13" customFormat="1" ht="11.25">
      <c r="B593" s="215"/>
      <c r="C593" s="216"/>
      <c r="D593" s="217" t="s">
        <v>146</v>
      </c>
      <c r="E593" s="218" t="s">
        <v>1</v>
      </c>
      <c r="F593" s="219" t="s">
        <v>318</v>
      </c>
      <c r="G593" s="216"/>
      <c r="H593" s="220">
        <v>3.57</v>
      </c>
      <c r="I593" s="221"/>
      <c r="J593" s="216"/>
      <c r="K593" s="216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146</v>
      </c>
      <c r="AU593" s="226" t="s">
        <v>144</v>
      </c>
      <c r="AV593" s="13" t="s">
        <v>144</v>
      </c>
      <c r="AW593" s="13" t="s">
        <v>33</v>
      </c>
      <c r="AX593" s="13" t="s">
        <v>77</v>
      </c>
      <c r="AY593" s="226" t="s">
        <v>137</v>
      </c>
    </row>
    <row r="594" spans="2:51" s="13" customFormat="1" ht="11.25">
      <c r="B594" s="215"/>
      <c r="C594" s="216"/>
      <c r="D594" s="217" t="s">
        <v>146</v>
      </c>
      <c r="E594" s="218" t="s">
        <v>1</v>
      </c>
      <c r="F594" s="219" t="s">
        <v>319</v>
      </c>
      <c r="G594" s="216"/>
      <c r="H594" s="220">
        <v>12.18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146</v>
      </c>
      <c r="AU594" s="226" t="s">
        <v>144</v>
      </c>
      <c r="AV594" s="13" t="s">
        <v>144</v>
      </c>
      <c r="AW594" s="13" t="s">
        <v>33</v>
      </c>
      <c r="AX594" s="13" t="s">
        <v>77</v>
      </c>
      <c r="AY594" s="226" t="s">
        <v>137</v>
      </c>
    </row>
    <row r="595" spans="2:51" s="13" customFormat="1" ht="11.25">
      <c r="B595" s="215"/>
      <c r="C595" s="216"/>
      <c r="D595" s="217" t="s">
        <v>146</v>
      </c>
      <c r="E595" s="218" t="s">
        <v>1</v>
      </c>
      <c r="F595" s="219" t="s">
        <v>320</v>
      </c>
      <c r="G595" s="216"/>
      <c r="H595" s="220">
        <v>6.93</v>
      </c>
      <c r="I595" s="221"/>
      <c r="J595" s="216"/>
      <c r="K595" s="216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146</v>
      </c>
      <c r="AU595" s="226" t="s">
        <v>144</v>
      </c>
      <c r="AV595" s="13" t="s">
        <v>144</v>
      </c>
      <c r="AW595" s="13" t="s">
        <v>33</v>
      </c>
      <c r="AX595" s="13" t="s">
        <v>77</v>
      </c>
      <c r="AY595" s="226" t="s">
        <v>137</v>
      </c>
    </row>
    <row r="596" spans="2:51" s="13" customFormat="1" ht="11.25">
      <c r="B596" s="215"/>
      <c r="C596" s="216"/>
      <c r="D596" s="217" t="s">
        <v>146</v>
      </c>
      <c r="E596" s="218" t="s">
        <v>1</v>
      </c>
      <c r="F596" s="219" t="s">
        <v>321</v>
      </c>
      <c r="G596" s="216"/>
      <c r="H596" s="220">
        <v>6.79</v>
      </c>
      <c r="I596" s="221"/>
      <c r="J596" s="216"/>
      <c r="K596" s="216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146</v>
      </c>
      <c r="AU596" s="226" t="s">
        <v>144</v>
      </c>
      <c r="AV596" s="13" t="s">
        <v>144</v>
      </c>
      <c r="AW596" s="13" t="s">
        <v>33</v>
      </c>
      <c r="AX596" s="13" t="s">
        <v>77</v>
      </c>
      <c r="AY596" s="226" t="s">
        <v>137</v>
      </c>
    </row>
    <row r="597" spans="2:51" s="13" customFormat="1" ht="11.25">
      <c r="B597" s="215"/>
      <c r="C597" s="216"/>
      <c r="D597" s="217" t="s">
        <v>146</v>
      </c>
      <c r="E597" s="218" t="s">
        <v>1</v>
      </c>
      <c r="F597" s="219" t="s">
        <v>322</v>
      </c>
      <c r="G597" s="216"/>
      <c r="H597" s="220">
        <v>4.095</v>
      </c>
      <c r="I597" s="221"/>
      <c r="J597" s="216"/>
      <c r="K597" s="216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146</v>
      </c>
      <c r="AU597" s="226" t="s">
        <v>144</v>
      </c>
      <c r="AV597" s="13" t="s">
        <v>144</v>
      </c>
      <c r="AW597" s="13" t="s">
        <v>33</v>
      </c>
      <c r="AX597" s="13" t="s">
        <v>77</v>
      </c>
      <c r="AY597" s="226" t="s">
        <v>137</v>
      </c>
    </row>
    <row r="598" spans="2:51" s="16" customFormat="1" ht="11.25">
      <c r="B598" s="259"/>
      <c r="C598" s="260"/>
      <c r="D598" s="217" t="s">
        <v>146</v>
      </c>
      <c r="E598" s="261" t="s">
        <v>1</v>
      </c>
      <c r="F598" s="262" t="s">
        <v>307</v>
      </c>
      <c r="G598" s="260"/>
      <c r="H598" s="263">
        <v>185.728</v>
      </c>
      <c r="I598" s="264"/>
      <c r="J598" s="260"/>
      <c r="K598" s="260"/>
      <c r="L598" s="265"/>
      <c r="M598" s="266"/>
      <c r="N598" s="267"/>
      <c r="O598" s="267"/>
      <c r="P598" s="267"/>
      <c r="Q598" s="267"/>
      <c r="R598" s="267"/>
      <c r="S598" s="267"/>
      <c r="T598" s="268"/>
      <c r="AT598" s="269" t="s">
        <v>146</v>
      </c>
      <c r="AU598" s="269" t="s">
        <v>144</v>
      </c>
      <c r="AV598" s="16" t="s">
        <v>151</v>
      </c>
      <c r="AW598" s="16" t="s">
        <v>33</v>
      </c>
      <c r="AX598" s="16" t="s">
        <v>77</v>
      </c>
      <c r="AY598" s="269" t="s">
        <v>137</v>
      </c>
    </row>
    <row r="599" spans="2:51" s="13" customFormat="1" ht="11.25">
      <c r="B599" s="215"/>
      <c r="C599" s="216"/>
      <c r="D599" s="217" t="s">
        <v>146</v>
      </c>
      <c r="E599" s="218" t="s">
        <v>1</v>
      </c>
      <c r="F599" s="219" t="s">
        <v>323</v>
      </c>
      <c r="G599" s="216"/>
      <c r="H599" s="220">
        <v>42</v>
      </c>
      <c r="I599" s="221"/>
      <c r="J599" s="216"/>
      <c r="K599" s="216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146</v>
      </c>
      <c r="AU599" s="226" t="s">
        <v>144</v>
      </c>
      <c r="AV599" s="13" t="s">
        <v>144</v>
      </c>
      <c r="AW599" s="13" t="s">
        <v>33</v>
      </c>
      <c r="AX599" s="13" t="s">
        <v>77</v>
      </c>
      <c r="AY599" s="226" t="s">
        <v>137</v>
      </c>
    </row>
    <row r="600" spans="2:51" s="16" customFormat="1" ht="11.25">
      <c r="B600" s="259"/>
      <c r="C600" s="260"/>
      <c r="D600" s="217" t="s">
        <v>146</v>
      </c>
      <c r="E600" s="261" t="s">
        <v>1</v>
      </c>
      <c r="F600" s="262" t="s">
        <v>307</v>
      </c>
      <c r="G600" s="260"/>
      <c r="H600" s="263">
        <v>42</v>
      </c>
      <c r="I600" s="264"/>
      <c r="J600" s="260"/>
      <c r="K600" s="260"/>
      <c r="L600" s="265"/>
      <c r="M600" s="266"/>
      <c r="N600" s="267"/>
      <c r="O600" s="267"/>
      <c r="P600" s="267"/>
      <c r="Q600" s="267"/>
      <c r="R600" s="267"/>
      <c r="S600" s="267"/>
      <c r="T600" s="268"/>
      <c r="AT600" s="269" t="s">
        <v>146</v>
      </c>
      <c r="AU600" s="269" t="s">
        <v>144</v>
      </c>
      <c r="AV600" s="16" t="s">
        <v>151</v>
      </c>
      <c r="AW600" s="16" t="s">
        <v>33</v>
      </c>
      <c r="AX600" s="16" t="s">
        <v>77</v>
      </c>
      <c r="AY600" s="269" t="s">
        <v>137</v>
      </c>
    </row>
    <row r="601" spans="2:51" s="13" customFormat="1" ht="22.5">
      <c r="B601" s="215"/>
      <c r="C601" s="216"/>
      <c r="D601" s="217" t="s">
        <v>146</v>
      </c>
      <c r="E601" s="218" t="s">
        <v>1</v>
      </c>
      <c r="F601" s="219" t="s">
        <v>324</v>
      </c>
      <c r="G601" s="216"/>
      <c r="H601" s="220">
        <v>47.572</v>
      </c>
      <c r="I601" s="221"/>
      <c r="J601" s="216"/>
      <c r="K601" s="216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146</v>
      </c>
      <c r="AU601" s="226" t="s">
        <v>144</v>
      </c>
      <c r="AV601" s="13" t="s">
        <v>144</v>
      </c>
      <c r="AW601" s="13" t="s">
        <v>33</v>
      </c>
      <c r="AX601" s="13" t="s">
        <v>77</v>
      </c>
      <c r="AY601" s="226" t="s">
        <v>137</v>
      </c>
    </row>
    <row r="602" spans="2:51" s="16" customFormat="1" ht="11.25">
      <c r="B602" s="259"/>
      <c r="C602" s="260"/>
      <c r="D602" s="217" t="s">
        <v>146</v>
      </c>
      <c r="E602" s="261" t="s">
        <v>1</v>
      </c>
      <c r="F602" s="262" t="s">
        <v>307</v>
      </c>
      <c r="G602" s="260"/>
      <c r="H602" s="263">
        <v>47.572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AT602" s="269" t="s">
        <v>146</v>
      </c>
      <c r="AU602" s="269" t="s">
        <v>144</v>
      </c>
      <c r="AV602" s="16" t="s">
        <v>151</v>
      </c>
      <c r="AW602" s="16" t="s">
        <v>33</v>
      </c>
      <c r="AX602" s="16" t="s">
        <v>77</v>
      </c>
      <c r="AY602" s="269" t="s">
        <v>137</v>
      </c>
    </row>
    <row r="603" spans="2:51" s="13" customFormat="1" ht="11.25">
      <c r="B603" s="215"/>
      <c r="C603" s="216"/>
      <c r="D603" s="217" t="s">
        <v>146</v>
      </c>
      <c r="E603" s="218" t="s">
        <v>1</v>
      </c>
      <c r="F603" s="219" t="s">
        <v>281</v>
      </c>
      <c r="G603" s="216"/>
      <c r="H603" s="220">
        <v>103.35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146</v>
      </c>
      <c r="AU603" s="226" t="s">
        <v>144</v>
      </c>
      <c r="AV603" s="13" t="s">
        <v>144</v>
      </c>
      <c r="AW603" s="13" t="s">
        <v>33</v>
      </c>
      <c r="AX603" s="13" t="s">
        <v>77</v>
      </c>
      <c r="AY603" s="226" t="s">
        <v>137</v>
      </c>
    </row>
    <row r="604" spans="2:51" s="16" customFormat="1" ht="11.25">
      <c r="B604" s="259"/>
      <c r="C604" s="260"/>
      <c r="D604" s="217" t="s">
        <v>146</v>
      </c>
      <c r="E604" s="261" t="s">
        <v>1</v>
      </c>
      <c r="F604" s="262" t="s">
        <v>307</v>
      </c>
      <c r="G604" s="260"/>
      <c r="H604" s="263">
        <v>103.35</v>
      </c>
      <c r="I604" s="264"/>
      <c r="J604" s="260"/>
      <c r="K604" s="260"/>
      <c r="L604" s="265"/>
      <c r="M604" s="266"/>
      <c r="N604" s="267"/>
      <c r="O604" s="267"/>
      <c r="P604" s="267"/>
      <c r="Q604" s="267"/>
      <c r="R604" s="267"/>
      <c r="S604" s="267"/>
      <c r="T604" s="268"/>
      <c r="AT604" s="269" t="s">
        <v>146</v>
      </c>
      <c r="AU604" s="269" t="s">
        <v>144</v>
      </c>
      <c r="AV604" s="16" t="s">
        <v>151</v>
      </c>
      <c r="AW604" s="16" t="s">
        <v>33</v>
      </c>
      <c r="AX604" s="16" t="s">
        <v>77</v>
      </c>
      <c r="AY604" s="269" t="s">
        <v>137</v>
      </c>
    </row>
    <row r="605" spans="2:51" s="13" customFormat="1" ht="11.25">
      <c r="B605" s="215"/>
      <c r="C605" s="216"/>
      <c r="D605" s="217" t="s">
        <v>146</v>
      </c>
      <c r="E605" s="218" t="s">
        <v>1</v>
      </c>
      <c r="F605" s="219" t="s">
        <v>462</v>
      </c>
      <c r="G605" s="216"/>
      <c r="H605" s="220">
        <v>126.905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146</v>
      </c>
      <c r="AU605" s="226" t="s">
        <v>144</v>
      </c>
      <c r="AV605" s="13" t="s">
        <v>144</v>
      </c>
      <c r="AW605" s="13" t="s">
        <v>33</v>
      </c>
      <c r="AX605" s="13" t="s">
        <v>77</v>
      </c>
      <c r="AY605" s="226" t="s">
        <v>137</v>
      </c>
    </row>
    <row r="606" spans="2:51" s="16" customFormat="1" ht="11.25">
      <c r="B606" s="259"/>
      <c r="C606" s="260"/>
      <c r="D606" s="217" t="s">
        <v>146</v>
      </c>
      <c r="E606" s="261" t="s">
        <v>1</v>
      </c>
      <c r="F606" s="262" t="s">
        <v>307</v>
      </c>
      <c r="G606" s="260"/>
      <c r="H606" s="263">
        <v>126.905</v>
      </c>
      <c r="I606" s="264"/>
      <c r="J606" s="260"/>
      <c r="K606" s="260"/>
      <c r="L606" s="265"/>
      <c r="M606" s="266"/>
      <c r="N606" s="267"/>
      <c r="O606" s="267"/>
      <c r="P606" s="267"/>
      <c r="Q606" s="267"/>
      <c r="R606" s="267"/>
      <c r="S606" s="267"/>
      <c r="T606" s="268"/>
      <c r="AT606" s="269" t="s">
        <v>146</v>
      </c>
      <c r="AU606" s="269" t="s">
        <v>144</v>
      </c>
      <c r="AV606" s="16" t="s">
        <v>151</v>
      </c>
      <c r="AW606" s="16" t="s">
        <v>33</v>
      </c>
      <c r="AX606" s="16" t="s">
        <v>77</v>
      </c>
      <c r="AY606" s="269" t="s">
        <v>137</v>
      </c>
    </row>
    <row r="607" spans="2:51" s="13" customFormat="1" ht="11.25">
      <c r="B607" s="215"/>
      <c r="C607" s="216"/>
      <c r="D607" s="217" t="s">
        <v>146</v>
      </c>
      <c r="E607" s="218" t="s">
        <v>1</v>
      </c>
      <c r="F607" s="219" t="s">
        <v>463</v>
      </c>
      <c r="G607" s="216"/>
      <c r="H607" s="220">
        <v>37.2</v>
      </c>
      <c r="I607" s="221"/>
      <c r="J607" s="216"/>
      <c r="K607" s="216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146</v>
      </c>
      <c r="AU607" s="226" t="s">
        <v>144</v>
      </c>
      <c r="AV607" s="13" t="s">
        <v>144</v>
      </c>
      <c r="AW607" s="13" t="s">
        <v>33</v>
      </c>
      <c r="AX607" s="13" t="s">
        <v>77</v>
      </c>
      <c r="AY607" s="226" t="s">
        <v>137</v>
      </c>
    </row>
    <row r="608" spans="2:51" s="15" customFormat="1" ht="11.25">
      <c r="B608" s="248"/>
      <c r="C608" s="249"/>
      <c r="D608" s="217" t="s">
        <v>146</v>
      </c>
      <c r="E608" s="250" t="s">
        <v>1</v>
      </c>
      <c r="F608" s="251" t="s">
        <v>217</v>
      </c>
      <c r="G608" s="249"/>
      <c r="H608" s="252">
        <v>2935.899999999999</v>
      </c>
      <c r="I608" s="253"/>
      <c r="J608" s="249"/>
      <c r="K608" s="249"/>
      <c r="L608" s="254"/>
      <c r="M608" s="255"/>
      <c r="N608" s="256"/>
      <c r="O608" s="256"/>
      <c r="P608" s="256"/>
      <c r="Q608" s="256"/>
      <c r="R608" s="256"/>
      <c r="S608" s="256"/>
      <c r="T608" s="257"/>
      <c r="AT608" s="258" t="s">
        <v>146</v>
      </c>
      <c r="AU608" s="258" t="s">
        <v>144</v>
      </c>
      <c r="AV608" s="15" t="s">
        <v>143</v>
      </c>
      <c r="AW608" s="15" t="s">
        <v>33</v>
      </c>
      <c r="AX608" s="15" t="s">
        <v>84</v>
      </c>
      <c r="AY608" s="258" t="s">
        <v>137</v>
      </c>
    </row>
    <row r="609" spans="1:65" s="2" customFormat="1" ht="21.75" customHeight="1">
      <c r="A609" s="35"/>
      <c r="B609" s="36"/>
      <c r="C609" s="201" t="s">
        <v>612</v>
      </c>
      <c r="D609" s="201" t="s">
        <v>139</v>
      </c>
      <c r="E609" s="202" t="s">
        <v>613</v>
      </c>
      <c r="F609" s="203" t="s">
        <v>614</v>
      </c>
      <c r="G609" s="204" t="s">
        <v>177</v>
      </c>
      <c r="H609" s="205">
        <v>38.4</v>
      </c>
      <c r="I609" s="206"/>
      <c r="J609" s="207">
        <f>ROUND(I609*H609,2)</f>
        <v>0</v>
      </c>
      <c r="K609" s="208"/>
      <c r="L609" s="40"/>
      <c r="M609" s="209" t="s">
        <v>1</v>
      </c>
      <c r="N609" s="210" t="s">
        <v>43</v>
      </c>
      <c r="O609" s="72"/>
      <c r="P609" s="211">
        <f>O609*H609</f>
        <v>0</v>
      </c>
      <c r="Q609" s="211">
        <v>0</v>
      </c>
      <c r="R609" s="211">
        <f>Q609*H609</f>
        <v>0</v>
      </c>
      <c r="S609" s="211">
        <v>0.059</v>
      </c>
      <c r="T609" s="212">
        <f>S609*H609</f>
        <v>2.2655999999999996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213" t="s">
        <v>143</v>
      </c>
      <c r="AT609" s="213" t="s">
        <v>139</v>
      </c>
      <c r="AU609" s="213" t="s">
        <v>144</v>
      </c>
      <c r="AY609" s="18" t="s">
        <v>137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18" t="s">
        <v>144</v>
      </c>
      <c r="BK609" s="214">
        <f>ROUND(I609*H609,2)</f>
        <v>0</v>
      </c>
      <c r="BL609" s="18" t="s">
        <v>143</v>
      </c>
      <c r="BM609" s="213" t="s">
        <v>615</v>
      </c>
    </row>
    <row r="610" spans="2:51" s="13" customFormat="1" ht="11.25">
      <c r="B610" s="215"/>
      <c r="C610" s="216"/>
      <c r="D610" s="217" t="s">
        <v>146</v>
      </c>
      <c r="E610" s="218" t="s">
        <v>1</v>
      </c>
      <c r="F610" s="219" t="s">
        <v>616</v>
      </c>
      <c r="G610" s="216"/>
      <c r="H610" s="220">
        <v>38.4</v>
      </c>
      <c r="I610" s="221"/>
      <c r="J610" s="216"/>
      <c r="K610" s="216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146</v>
      </c>
      <c r="AU610" s="226" t="s">
        <v>144</v>
      </c>
      <c r="AV610" s="13" t="s">
        <v>144</v>
      </c>
      <c r="AW610" s="13" t="s">
        <v>33</v>
      </c>
      <c r="AX610" s="13" t="s">
        <v>84</v>
      </c>
      <c r="AY610" s="226" t="s">
        <v>137</v>
      </c>
    </row>
    <row r="611" spans="1:65" s="2" customFormat="1" ht="16.5" customHeight="1">
      <c r="A611" s="35"/>
      <c r="B611" s="36"/>
      <c r="C611" s="201" t="s">
        <v>617</v>
      </c>
      <c r="D611" s="201" t="s">
        <v>139</v>
      </c>
      <c r="E611" s="202" t="s">
        <v>618</v>
      </c>
      <c r="F611" s="203" t="s">
        <v>619</v>
      </c>
      <c r="G611" s="204" t="s">
        <v>207</v>
      </c>
      <c r="H611" s="205">
        <v>1</v>
      </c>
      <c r="I611" s="206"/>
      <c r="J611" s="207">
        <f>ROUND(I611*H611,2)</f>
        <v>0</v>
      </c>
      <c r="K611" s="208"/>
      <c r="L611" s="40"/>
      <c r="M611" s="209" t="s">
        <v>1</v>
      </c>
      <c r="N611" s="210" t="s">
        <v>43</v>
      </c>
      <c r="O611" s="72"/>
      <c r="P611" s="211">
        <f>O611*H611</f>
        <v>0</v>
      </c>
      <c r="Q611" s="211">
        <v>0</v>
      </c>
      <c r="R611" s="211">
        <f>Q611*H611</f>
        <v>0</v>
      </c>
      <c r="S611" s="211">
        <v>0.2</v>
      </c>
      <c r="T611" s="212">
        <f>S611*H611</f>
        <v>0.2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13" t="s">
        <v>143</v>
      </c>
      <c r="AT611" s="213" t="s">
        <v>139</v>
      </c>
      <c r="AU611" s="213" t="s">
        <v>144</v>
      </c>
      <c r="AY611" s="18" t="s">
        <v>137</v>
      </c>
      <c r="BE611" s="214">
        <f>IF(N611="základní",J611,0)</f>
        <v>0</v>
      </c>
      <c r="BF611" s="214">
        <f>IF(N611="snížená",J611,0)</f>
        <v>0</v>
      </c>
      <c r="BG611" s="214">
        <f>IF(N611="zákl. přenesená",J611,0)</f>
        <v>0</v>
      </c>
      <c r="BH611" s="214">
        <f>IF(N611="sníž. přenesená",J611,0)</f>
        <v>0</v>
      </c>
      <c r="BI611" s="214">
        <f>IF(N611="nulová",J611,0)</f>
        <v>0</v>
      </c>
      <c r="BJ611" s="18" t="s">
        <v>144</v>
      </c>
      <c r="BK611" s="214">
        <f>ROUND(I611*H611,2)</f>
        <v>0</v>
      </c>
      <c r="BL611" s="18" t="s">
        <v>143</v>
      </c>
      <c r="BM611" s="213" t="s">
        <v>620</v>
      </c>
    </row>
    <row r="612" spans="1:65" s="2" customFormat="1" ht="21.75" customHeight="1">
      <c r="A612" s="35"/>
      <c r="B612" s="36"/>
      <c r="C612" s="201" t="s">
        <v>621</v>
      </c>
      <c r="D612" s="201" t="s">
        <v>139</v>
      </c>
      <c r="E612" s="202" t="s">
        <v>622</v>
      </c>
      <c r="F612" s="203" t="s">
        <v>623</v>
      </c>
      <c r="G612" s="204" t="s">
        <v>207</v>
      </c>
      <c r="H612" s="205">
        <v>1</v>
      </c>
      <c r="I612" s="206"/>
      <c r="J612" s="207">
        <f>ROUND(I612*H612,2)</f>
        <v>0</v>
      </c>
      <c r="K612" s="208"/>
      <c r="L612" s="40"/>
      <c r="M612" s="209" t="s">
        <v>1</v>
      </c>
      <c r="N612" s="210" t="s">
        <v>43</v>
      </c>
      <c r="O612" s="72"/>
      <c r="P612" s="211">
        <f>O612*H612</f>
        <v>0</v>
      </c>
      <c r="Q612" s="211">
        <v>0</v>
      </c>
      <c r="R612" s="211">
        <f>Q612*H612</f>
        <v>0</v>
      </c>
      <c r="S612" s="211">
        <v>0.3</v>
      </c>
      <c r="T612" s="212">
        <f>S612*H612</f>
        <v>0.3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13" t="s">
        <v>143</v>
      </c>
      <c r="AT612" s="213" t="s">
        <v>139</v>
      </c>
      <c r="AU612" s="213" t="s">
        <v>144</v>
      </c>
      <c r="AY612" s="18" t="s">
        <v>137</v>
      </c>
      <c r="BE612" s="214">
        <f>IF(N612="základní",J612,0)</f>
        <v>0</v>
      </c>
      <c r="BF612" s="214">
        <f>IF(N612="snížená",J612,0)</f>
        <v>0</v>
      </c>
      <c r="BG612" s="214">
        <f>IF(N612="zákl. přenesená",J612,0)</f>
        <v>0</v>
      </c>
      <c r="BH612" s="214">
        <f>IF(N612="sníž. přenesená",J612,0)</f>
        <v>0</v>
      </c>
      <c r="BI612" s="214">
        <f>IF(N612="nulová",J612,0)</f>
        <v>0</v>
      </c>
      <c r="BJ612" s="18" t="s">
        <v>144</v>
      </c>
      <c r="BK612" s="214">
        <f>ROUND(I612*H612,2)</f>
        <v>0</v>
      </c>
      <c r="BL612" s="18" t="s">
        <v>143</v>
      </c>
      <c r="BM612" s="213" t="s">
        <v>624</v>
      </c>
    </row>
    <row r="613" spans="1:65" s="2" customFormat="1" ht="16.5" customHeight="1">
      <c r="A613" s="35"/>
      <c r="B613" s="36"/>
      <c r="C613" s="201" t="s">
        <v>625</v>
      </c>
      <c r="D613" s="201" t="s">
        <v>139</v>
      </c>
      <c r="E613" s="202" t="s">
        <v>626</v>
      </c>
      <c r="F613" s="203" t="s">
        <v>627</v>
      </c>
      <c r="G613" s="204" t="s">
        <v>207</v>
      </c>
      <c r="H613" s="205">
        <v>1</v>
      </c>
      <c r="I613" s="206"/>
      <c r="J613" s="207">
        <f>ROUND(I613*H613,2)</f>
        <v>0</v>
      </c>
      <c r="K613" s="208"/>
      <c r="L613" s="40"/>
      <c r="M613" s="209" t="s">
        <v>1</v>
      </c>
      <c r="N613" s="210" t="s">
        <v>43</v>
      </c>
      <c r="O613" s="72"/>
      <c r="P613" s="211">
        <f>O613*H613</f>
        <v>0</v>
      </c>
      <c r="Q613" s="211">
        <v>0</v>
      </c>
      <c r="R613" s="211">
        <f>Q613*H613</f>
        <v>0</v>
      </c>
      <c r="S613" s="211">
        <v>0.2</v>
      </c>
      <c r="T613" s="212">
        <f>S613*H613</f>
        <v>0.2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3" t="s">
        <v>143</v>
      </c>
      <c r="AT613" s="213" t="s">
        <v>139</v>
      </c>
      <c r="AU613" s="213" t="s">
        <v>144</v>
      </c>
      <c r="AY613" s="18" t="s">
        <v>137</v>
      </c>
      <c r="BE613" s="214">
        <f>IF(N613="základní",J613,0)</f>
        <v>0</v>
      </c>
      <c r="BF613" s="214">
        <f>IF(N613="snížená",J613,0)</f>
        <v>0</v>
      </c>
      <c r="BG613" s="214">
        <f>IF(N613="zákl. přenesená",J613,0)</f>
        <v>0</v>
      </c>
      <c r="BH613" s="214">
        <f>IF(N613="sníž. přenesená",J613,0)</f>
        <v>0</v>
      </c>
      <c r="BI613" s="214">
        <f>IF(N613="nulová",J613,0)</f>
        <v>0</v>
      </c>
      <c r="BJ613" s="18" t="s">
        <v>144</v>
      </c>
      <c r="BK613" s="214">
        <f>ROUND(I613*H613,2)</f>
        <v>0</v>
      </c>
      <c r="BL613" s="18" t="s">
        <v>143</v>
      </c>
      <c r="BM613" s="213" t="s">
        <v>628</v>
      </c>
    </row>
    <row r="614" spans="1:65" s="2" customFormat="1" ht="16.5" customHeight="1">
      <c r="A614" s="35"/>
      <c r="B614" s="36"/>
      <c r="C614" s="201" t="s">
        <v>629</v>
      </c>
      <c r="D614" s="201" t="s">
        <v>139</v>
      </c>
      <c r="E614" s="202" t="s">
        <v>630</v>
      </c>
      <c r="F614" s="203" t="s">
        <v>631</v>
      </c>
      <c r="G614" s="204" t="s">
        <v>207</v>
      </c>
      <c r="H614" s="205">
        <v>8</v>
      </c>
      <c r="I614" s="206"/>
      <c r="J614" s="207">
        <f>ROUND(I614*H614,2)</f>
        <v>0</v>
      </c>
      <c r="K614" s="208"/>
      <c r="L614" s="40"/>
      <c r="M614" s="209" t="s">
        <v>1</v>
      </c>
      <c r="N614" s="210" t="s">
        <v>43</v>
      </c>
      <c r="O614" s="72"/>
      <c r="P614" s="211">
        <f>O614*H614</f>
        <v>0</v>
      </c>
      <c r="Q614" s="211">
        <v>0</v>
      </c>
      <c r="R614" s="211">
        <f>Q614*H614</f>
        <v>0</v>
      </c>
      <c r="S614" s="211">
        <v>0.002</v>
      </c>
      <c r="T614" s="212">
        <f>S614*H614</f>
        <v>0.016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3" t="s">
        <v>143</v>
      </c>
      <c r="AT614" s="213" t="s">
        <v>139</v>
      </c>
      <c r="AU614" s="213" t="s">
        <v>144</v>
      </c>
      <c r="AY614" s="18" t="s">
        <v>137</v>
      </c>
      <c r="BE614" s="214">
        <f>IF(N614="základní",J614,0)</f>
        <v>0</v>
      </c>
      <c r="BF614" s="214">
        <f>IF(N614="snížená",J614,0)</f>
        <v>0</v>
      </c>
      <c r="BG614" s="214">
        <f>IF(N614="zákl. přenesená",J614,0)</f>
        <v>0</v>
      </c>
      <c r="BH614" s="214">
        <f>IF(N614="sníž. přenesená",J614,0)</f>
        <v>0</v>
      </c>
      <c r="BI614" s="214">
        <f>IF(N614="nulová",J614,0)</f>
        <v>0</v>
      </c>
      <c r="BJ614" s="18" t="s">
        <v>144</v>
      </c>
      <c r="BK614" s="214">
        <f>ROUND(I614*H614,2)</f>
        <v>0</v>
      </c>
      <c r="BL614" s="18" t="s">
        <v>143</v>
      </c>
      <c r="BM614" s="213" t="s">
        <v>632</v>
      </c>
    </row>
    <row r="615" spans="2:51" s="13" customFormat="1" ht="11.25">
      <c r="B615" s="215"/>
      <c r="C615" s="216"/>
      <c r="D615" s="217" t="s">
        <v>146</v>
      </c>
      <c r="E615" s="218" t="s">
        <v>1</v>
      </c>
      <c r="F615" s="219" t="s">
        <v>633</v>
      </c>
      <c r="G615" s="216"/>
      <c r="H615" s="220">
        <v>8</v>
      </c>
      <c r="I615" s="221"/>
      <c r="J615" s="216"/>
      <c r="K615" s="216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146</v>
      </c>
      <c r="AU615" s="226" t="s">
        <v>144</v>
      </c>
      <c r="AV615" s="13" t="s">
        <v>144</v>
      </c>
      <c r="AW615" s="13" t="s">
        <v>33</v>
      </c>
      <c r="AX615" s="13" t="s">
        <v>84</v>
      </c>
      <c r="AY615" s="226" t="s">
        <v>137</v>
      </c>
    </row>
    <row r="616" spans="1:65" s="2" customFormat="1" ht="16.5" customHeight="1">
      <c r="A616" s="35"/>
      <c r="B616" s="36"/>
      <c r="C616" s="201" t="s">
        <v>634</v>
      </c>
      <c r="D616" s="201" t="s">
        <v>139</v>
      </c>
      <c r="E616" s="202" t="s">
        <v>635</v>
      </c>
      <c r="F616" s="203" t="s">
        <v>636</v>
      </c>
      <c r="G616" s="204" t="s">
        <v>207</v>
      </c>
      <c r="H616" s="205">
        <v>2</v>
      </c>
      <c r="I616" s="206"/>
      <c r="J616" s="207">
        <f>ROUND(I616*H616,2)</f>
        <v>0</v>
      </c>
      <c r="K616" s="208"/>
      <c r="L616" s="40"/>
      <c r="M616" s="209" t="s">
        <v>1</v>
      </c>
      <c r="N616" s="210" t="s">
        <v>43</v>
      </c>
      <c r="O616" s="72"/>
      <c r="P616" s="211">
        <f>O616*H616</f>
        <v>0</v>
      </c>
      <c r="Q616" s="211">
        <v>0</v>
      </c>
      <c r="R616" s="211">
        <f>Q616*H616</f>
        <v>0</v>
      </c>
      <c r="S616" s="211">
        <v>1</v>
      </c>
      <c r="T616" s="212">
        <f>S616*H616</f>
        <v>2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13" t="s">
        <v>143</v>
      </c>
      <c r="AT616" s="213" t="s">
        <v>139</v>
      </c>
      <c r="AU616" s="213" t="s">
        <v>144</v>
      </c>
      <c r="AY616" s="18" t="s">
        <v>137</v>
      </c>
      <c r="BE616" s="214">
        <f>IF(N616="základní",J616,0)</f>
        <v>0</v>
      </c>
      <c r="BF616" s="214">
        <f>IF(N616="snížená",J616,0)</f>
        <v>0</v>
      </c>
      <c r="BG616" s="214">
        <f>IF(N616="zákl. přenesená",J616,0)</f>
        <v>0</v>
      </c>
      <c r="BH616" s="214">
        <f>IF(N616="sníž. přenesená",J616,0)</f>
        <v>0</v>
      </c>
      <c r="BI616" s="214">
        <f>IF(N616="nulová",J616,0)</f>
        <v>0</v>
      </c>
      <c r="BJ616" s="18" t="s">
        <v>144</v>
      </c>
      <c r="BK616" s="214">
        <f>ROUND(I616*H616,2)</f>
        <v>0</v>
      </c>
      <c r="BL616" s="18" t="s">
        <v>143</v>
      </c>
      <c r="BM616" s="213" t="s">
        <v>637</v>
      </c>
    </row>
    <row r="617" spans="2:51" s="13" customFormat="1" ht="11.25">
      <c r="B617" s="215"/>
      <c r="C617" s="216"/>
      <c r="D617" s="217" t="s">
        <v>146</v>
      </c>
      <c r="E617" s="218" t="s">
        <v>1</v>
      </c>
      <c r="F617" s="219" t="s">
        <v>638</v>
      </c>
      <c r="G617" s="216"/>
      <c r="H617" s="220">
        <v>2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146</v>
      </c>
      <c r="AU617" s="226" t="s">
        <v>144</v>
      </c>
      <c r="AV617" s="13" t="s">
        <v>144</v>
      </c>
      <c r="AW617" s="13" t="s">
        <v>33</v>
      </c>
      <c r="AX617" s="13" t="s">
        <v>84</v>
      </c>
      <c r="AY617" s="226" t="s">
        <v>137</v>
      </c>
    </row>
    <row r="618" spans="2:63" s="12" customFormat="1" ht="22.9" customHeight="1">
      <c r="B618" s="185"/>
      <c r="C618" s="186"/>
      <c r="D618" s="187" t="s">
        <v>76</v>
      </c>
      <c r="E618" s="199" t="s">
        <v>639</v>
      </c>
      <c r="F618" s="199" t="s">
        <v>640</v>
      </c>
      <c r="G618" s="186"/>
      <c r="H618" s="186"/>
      <c r="I618" s="189"/>
      <c r="J618" s="200">
        <f>BK618</f>
        <v>0</v>
      </c>
      <c r="K618" s="186"/>
      <c r="L618" s="191"/>
      <c r="M618" s="192"/>
      <c r="N618" s="193"/>
      <c r="O618" s="193"/>
      <c r="P618" s="194">
        <f>SUM(P619:P631)</f>
        <v>0</v>
      </c>
      <c r="Q618" s="193"/>
      <c r="R618" s="194">
        <f>SUM(R619:R631)</f>
        <v>0</v>
      </c>
      <c r="S618" s="193"/>
      <c r="T618" s="195">
        <f>SUM(T619:T631)</f>
        <v>0</v>
      </c>
      <c r="AR618" s="196" t="s">
        <v>84</v>
      </c>
      <c r="AT618" s="197" t="s">
        <v>76</v>
      </c>
      <c r="AU618" s="197" t="s">
        <v>84</v>
      </c>
      <c r="AY618" s="196" t="s">
        <v>137</v>
      </c>
      <c r="BK618" s="198">
        <f>SUM(BK619:BK631)</f>
        <v>0</v>
      </c>
    </row>
    <row r="619" spans="1:65" s="2" customFormat="1" ht="21.75" customHeight="1">
      <c r="A619" s="35"/>
      <c r="B619" s="36"/>
      <c r="C619" s="201" t="s">
        <v>641</v>
      </c>
      <c r="D619" s="201" t="s">
        <v>139</v>
      </c>
      <c r="E619" s="202" t="s">
        <v>642</v>
      </c>
      <c r="F619" s="203" t="s">
        <v>643</v>
      </c>
      <c r="G619" s="204" t="s">
        <v>177</v>
      </c>
      <c r="H619" s="205">
        <v>3601.09</v>
      </c>
      <c r="I619" s="206"/>
      <c r="J619" s="207">
        <f>ROUND(I619*H619,2)</f>
        <v>0</v>
      </c>
      <c r="K619" s="208"/>
      <c r="L619" s="40"/>
      <c r="M619" s="209" t="s">
        <v>1</v>
      </c>
      <c r="N619" s="210" t="s">
        <v>43</v>
      </c>
      <c r="O619" s="72"/>
      <c r="P619" s="211">
        <f>O619*H619</f>
        <v>0</v>
      </c>
      <c r="Q619" s="211">
        <v>0</v>
      </c>
      <c r="R619" s="211">
        <f>Q619*H619</f>
        <v>0</v>
      </c>
      <c r="S619" s="211">
        <v>0</v>
      </c>
      <c r="T619" s="212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213" t="s">
        <v>143</v>
      </c>
      <c r="AT619" s="213" t="s">
        <v>139</v>
      </c>
      <c r="AU619" s="213" t="s">
        <v>144</v>
      </c>
      <c r="AY619" s="18" t="s">
        <v>137</v>
      </c>
      <c r="BE619" s="214">
        <f>IF(N619="základní",J619,0)</f>
        <v>0</v>
      </c>
      <c r="BF619" s="214">
        <f>IF(N619="snížená",J619,0)</f>
        <v>0</v>
      </c>
      <c r="BG619" s="214">
        <f>IF(N619="zákl. přenesená",J619,0)</f>
        <v>0</v>
      </c>
      <c r="BH619" s="214">
        <f>IF(N619="sníž. přenesená",J619,0)</f>
        <v>0</v>
      </c>
      <c r="BI619" s="214">
        <f>IF(N619="nulová",J619,0)</f>
        <v>0</v>
      </c>
      <c r="BJ619" s="18" t="s">
        <v>144</v>
      </c>
      <c r="BK619" s="214">
        <f>ROUND(I619*H619,2)</f>
        <v>0</v>
      </c>
      <c r="BL619" s="18" t="s">
        <v>143</v>
      </c>
      <c r="BM619" s="213" t="s">
        <v>644</v>
      </c>
    </row>
    <row r="620" spans="2:51" s="14" customFormat="1" ht="11.25">
      <c r="B620" s="227"/>
      <c r="C620" s="228"/>
      <c r="D620" s="217" t="s">
        <v>146</v>
      </c>
      <c r="E620" s="229" t="s">
        <v>1</v>
      </c>
      <c r="F620" s="230" t="s">
        <v>645</v>
      </c>
      <c r="G620" s="228"/>
      <c r="H620" s="229" t="s">
        <v>1</v>
      </c>
      <c r="I620" s="231"/>
      <c r="J620" s="228"/>
      <c r="K620" s="228"/>
      <c r="L620" s="232"/>
      <c r="M620" s="233"/>
      <c r="N620" s="234"/>
      <c r="O620" s="234"/>
      <c r="P620" s="234"/>
      <c r="Q620" s="234"/>
      <c r="R620" s="234"/>
      <c r="S620" s="234"/>
      <c r="T620" s="235"/>
      <c r="AT620" s="236" t="s">
        <v>146</v>
      </c>
      <c r="AU620" s="236" t="s">
        <v>144</v>
      </c>
      <c r="AV620" s="14" t="s">
        <v>84</v>
      </c>
      <c r="AW620" s="14" t="s">
        <v>33</v>
      </c>
      <c r="AX620" s="14" t="s">
        <v>77</v>
      </c>
      <c r="AY620" s="236" t="s">
        <v>137</v>
      </c>
    </row>
    <row r="621" spans="2:51" s="13" customFormat="1" ht="11.25">
      <c r="B621" s="215"/>
      <c r="C621" s="216"/>
      <c r="D621" s="217" t="s">
        <v>146</v>
      </c>
      <c r="E621" s="218" t="s">
        <v>1</v>
      </c>
      <c r="F621" s="219" t="s">
        <v>646</v>
      </c>
      <c r="G621" s="216"/>
      <c r="H621" s="220">
        <v>3601.09</v>
      </c>
      <c r="I621" s="221"/>
      <c r="J621" s="216"/>
      <c r="K621" s="216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146</v>
      </c>
      <c r="AU621" s="226" t="s">
        <v>144</v>
      </c>
      <c r="AV621" s="13" t="s">
        <v>144</v>
      </c>
      <c r="AW621" s="13" t="s">
        <v>33</v>
      </c>
      <c r="AX621" s="13" t="s">
        <v>84</v>
      </c>
      <c r="AY621" s="226" t="s">
        <v>137</v>
      </c>
    </row>
    <row r="622" spans="1:65" s="2" customFormat="1" ht="21.75" customHeight="1">
      <c r="A622" s="35"/>
      <c r="B622" s="36"/>
      <c r="C622" s="201" t="s">
        <v>647</v>
      </c>
      <c r="D622" s="201" t="s">
        <v>139</v>
      </c>
      <c r="E622" s="202" t="s">
        <v>648</v>
      </c>
      <c r="F622" s="203" t="s">
        <v>649</v>
      </c>
      <c r="G622" s="204" t="s">
        <v>177</v>
      </c>
      <c r="H622" s="205">
        <v>324098.1</v>
      </c>
      <c r="I622" s="206"/>
      <c r="J622" s="207">
        <f>ROUND(I622*H622,2)</f>
        <v>0</v>
      </c>
      <c r="K622" s="208"/>
      <c r="L622" s="40"/>
      <c r="M622" s="209" t="s">
        <v>1</v>
      </c>
      <c r="N622" s="210" t="s">
        <v>43</v>
      </c>
      <c r="O622" s="72"/>
      <c r="P622" s="211">
        <f>O622*H622</f>
        <v>0</v>
      </c>
      <c r="Q622" s="211">
        <v>0</v>
      </c>
      <c r="R622" s="211">
        <f>Q622*H622</f>
        <v>0</v>
      </c>
      <c r="S622" s="211">
        <v>0</v>
      </c>
      <c r="T622" s="212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13" t="s">
        <v>143</v>
      </c>
      <c r="AT622" s="213" t="s">
        <v>139</v>
      </c>
      <c r="AU622" s="213" t="s">
        <v>144</v>
      </c>
      <c r="AY622" s="18" t="s">
        <v>137</v>
      </c>
      <c r="BE622" s="214">
        <f>IF(N622="základní",J622,0)</f>
        <v>0</v>
      </c>
      <c r="BF622" s="214">
        <f>IF(N622="snížená",J622,0)</f>
        <v>0</v>
      </c>
      <c r="BG622" s="214">
        <f>IF(N622="zákl. přenesená",J622,0)</f>
        <v>0</v>
      </c>
      <c r="BH622" s="214">
        <f>IF(N622="sníž. přenesená",J622,0)</f>
        <v>0</v>
      </c>
      <c r="BI622" s="214">
        <f>IF(N622="nulová",J622,0)</f>
        <v>0</v>
      </c>
      <c r="BJ622" s="18" t="s">
        <v>144</v>
      </c>
      <c r="BK622" s="214">
        <f>ROUND(I622*H622,2)</f>
        <v>0</v>
      </c>
      <c r="BL622" s="18" t="s">
        <v>143</v>
      </c>
      <c r="BM622" s="213" t="s">
        <v>650</v>
      </c>
    </row>
    <row r="623" spans="2:51" s="14" customFormat="1" ht="11.25">
      <c r="B623" s="227"/>
      <c r="C623" s="228"/>
      <c r="D623" s="217" t="s">
        <v>146</v>
      </c>
      <c r="E623" s="229" t="s">
        <v>1</v>
      </c>
      <c r="F623" s="230" t="s">
        <v>651</v>
      </c>
      <c r="G623" s="228"/>
      <c r="H623" s="229" t="s">
        <v>1</v>
      </c>
      <c r="I623" s="231"/>
      <c r="J623" s="228"/>
      <c r="K623" s="228"/>
      <c r="L623" s="232"/>
      <c r="M623" s="233"/>
      <c r="N623" s="234"/>
      <c r="O623" s="234"/>
      <c r="P623" s="234"/>
      <c r="Q623" s="234"/>
      <c r="R623" s="234"/>
      <c r="S623" s="234"/>
      <c r="T623" s="235"/>
      <c r="AT623" s="236" t="s">
        <v>146</v>
      </c>
      <c r="AU623" s="236" t="s">
        <v>144</v>
      </c>
      <c r="AV623" s="14" t="s">
        <v>84</v>
      </c>
      <c r="AW623" s="14" t="s">
        <v>33</v>
      </c>
      <c r="AX623" s="14" t="s">
        <v>77</v>
      </c>
      <c r="AY623" s="236" t="s">
        <v>137</v>
      </c>
    </row>
    <row r="624" spans="2:51" s="13" customFormat="1" ht="11.25">
      <c r="B624" s="215"/>
      <c r="C624" s="216"/>
      <c r="D624" s="217" t="s">
        <v>146</v>
      </c>
      <c r="E624" s="218" t="s">
        <v>1</v>
      </c>
      <c r="F624" s="219" t="s">
        <v>652</v>
      </c>
      <c r="G624" s="216"/>
      <c r="H624" s="220">
        <v>324098.1</v>
      </c>
      <c r="I624" s="221"/>
      <c r="J624" s="216"/>
      <c r="K624" s="216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146</v>
      </c>
      <c r="AU624" s="226" t="s">
        <v>144</v>
      </c>
      <c r="AV624" s="13" t="s">
        <v>144</v>
      </c>
      <c r="AW624" s="13" t="s">
        <v>33</v>
      </c>
      <c r="AX624" s="13" t="s">
        <v>84</v>
      </c>
      <c r="AY624" s="226" t="s">
        <v>137</v>
      </c>
    </row>
    <row r="625" spans="1:65" s="2" customFormat="1" ht="21.75" customHeight="1">
      <c r="A625" s="35"/>
      <c r="B625" s="36"/>
      <c r="C625" s="201" t="s">
        <v>653</v>
      </c>
      <c r="D625" s="201" t="s">
        <v>139</v>
      </c>
      <c r="E625" s="202" t="s">
        <v>654</v>
      </c>
      <c r="F625" s="203" t="s">
        <v>655</v>
      </c>
      <c r="G625" s="204" t="s">
        <v>177</v>
      </c>
      <c r="H625" s="205">
        <v>3601.09</v>
      </c>
      <c r="I625" s="206"/>
      <c r="J625" s="207">
        <f aca="true" t="shared" si="0" ref="J625:J631">ROUND(I625*H625,2)</f>
        <v>0</v>
      </c>
      <c r="K625" s="208"/>
      <c r="L625" s="40"/>
      <c r="M625" s="209" t="s">
        <v>1</v>
      </c>
      <c r="N625" s="210" t="s">
        <v>43</v>
      </c>
      <c r="O625" s="72"/>
      <c r="P625" s="211">
        <f aca="true" t="shared" si="1" ref="P625:P631">O625*H625</f>
        <v>0</v>
      </c>
      <c r="Q625" s="211">
        <v>0</v>
      </c>
      <c r="R625" s="211">
        <f aca="true" t="shared" si="2" ref="R625:R631">Q625*H625</f>
        <v>0</v>
      </c>
      <c r="S625" s="211">
        <v>0</v>
      </c>
      <c r="T625" s="212">
        <f aca="true" t="shared" si="3" ref="T625:T631"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3" t="s">
        <v>143</v>
      </c>
      <c r="AT625" s="213" t="s">
        <v>139</v>
      </c>
      <c r="AU625" s="213" t="s">
        <v>144</v>
      </c>
      <c r="AY625" s="18" t="s">
        <v>137</v>
      </c>
      <c r="BE625" s="214">
        <f aca="true" t="shared" si="4" ref="BE625:BE631">IF(N625="základní",J625,0)</f>
        <v>0</v>
      </c>
      <c r="BF625" s="214">
        <f aca="true" t="shared" si="5" ref="BF625:BF631">IF(N625="snížená",J625,0)</f>
        <v>0</v>
      </c>
      <c r="BG625" s="214">
        <f aca="true" t="shared" si="6" ref="BG625:BG631">IF(N625="zákl. přenesená",J625,0)</f>
        <v>0</v>
      </c>
      <c r="BH625" s="214">
        <f aca="true" t="shared" si="7" ref="BH625:BH631">IF(N625="sníž. přenesená",J625,0)</f>
        <v>0</v>
      </c>
      <c r="BI625" s="214">
        <f aca="true" t="shared" si="8" ref="BI625:BI631">IF(N625="nulová",J625,0)</f>
        <v>0</v>
      </c>
      <c r="BJ625" s="18" t="s">
        <v>144</v>
      </c>
      <c r="BK625" s="214">
        <f aca="true" t="shared" si="9" ref="BK625:BK631">ROUND(I625*H625,2)</f>
        <v>0</v>
      </c>
      <c r="BL625" s="18" t="s">
        <v>143</v>
      </c>
      <c r="BM625" s="213" t="s">
        <v>656</v>
      </c>
    </row>
    <row r="626" spans="1:65" s="2" customFormat="1" ht="16.5" customHeight="1">
      <c r="A626" s="35"/>
      <c r="B626" s="36"/>
      <c r="C626" s="201" t="s">
        <v>657</v>
      </c>
      <c r="D626" s="201" t="s">
        <v>139</v>
      </c>
      <c r="E626" s="202" t="s">
        <v>658</v>
      </c>
      <c r="F626" s="203" t="s">
        <v>659</v>
      </c>
      <c r="G626" s="204" t="s">
        <v>177</v>
      </c>
      <c r="H626" s="205">
        <v>3601.09</v>
      </c>
      <c r="I626" s="206"/>
      <c r="J626" s="207">
        <f t="shared" si="0"/>
        <v>0</v>
      </c>
      <c r="K626" s="208"/>
      <c r="L626" s="40"/>
      <c r="M626" s="209" t="s">
        <v>1</v>
      </c>
      <c r="N626" s="210" t="s">
        <v>43</v>
      </c>
      <c r="O626" s="72"/>
      <c r="P626" s="211">
        <f t="shared" si="1"/>
        <v>0</v>
      </c>
      <c r="Q626" s="211">
        <v>0</v>
      </c>
      <c r="R626" s="211">
        <f t="shared" si="2"/>
        <v>0</v>
      </c>
      <c r="S626" s="211">
        <v>0</v>
      </c>
      <c r="T626" s="212">
        <f t="shared" si="3"/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13" t="s">
        <v>143</v>
      </c>
      <c r="AT626" s="213" t="s">
        <v>139</v>
      </c>
      <c r="AU626" s="213" t="s">
        <v>144</v>
      </c>
      <c r="AY626" s="18" t="s">
        <v>137</v>
      </c>
      <c r="BE626" s="214">
        <f t="shared" si="4"/>
        <v>0</v>
      </c>
      <c r="BF626" s="214">
        <f t="shared" si="5"/>
        <v>0</v>
      </c>
      <c r="BG626" s="214">
        <f t="shared" si="6"/>
        <v>0</v>
      </c>
      <c r="BH626" s="214">
        <f t="shared" si="7"/>
        <v>0</v>
      </c>
      <c r="BI626" s="214">
        <f t="shared" si="8"/>
        <v>0</v>
      </c>
      <c r="BJ626" s="18" t="s">
        <v>144</v>
      </c>
      <c r="BK626" s="214">
        <f t="shared" si="9"/>
        <v>0</v>
      </c>
      <c r="BL626" s="18" t="s">
        <v>143</v>
      </c>
      <c r="BM626" s="213" t="s">
        <v>660</v>
      </c>
    </row>
    <row r="627" spans="1:65" s="2" customFormat="1" ht="16.5" customHeight="1">
      <c r="A627" s="35"/>
      <c r="B627" s="36"/>
      <c r="C627" s="201" t="s">
        <v>661</v>
      </c>
      <c r="D627" s="201" t="s">
        <v>139</v>
      </c>
      <c r="E627" s="202" t="s">
        <v>662</v>
      </c>
      <c r="F627" s="203" t="s">
        <v>663</v>
      </c>
      <c r="G627" s="204" t="s">
        <v>177</v>
      </c>
      <c r="H627" s="205">
        <v>324098.1</v>
      </c>
      <c r="I627" s="206"/>
      <c r="J627" s="207">
        <f t="shared" si="0"/>
        <v>0</v>
      </c>
      <c r="K627" s="208"/>
      <c r="L627" s="40"/>
      <c r="M627" s="209" t="s">
        <v>1</v>
      </c>
      <c r="N627" s="210" t="s">
        <v>43</v>
      </c>
      <c r="O627" s="72"/>
      <c r="P627" s="211">
        <f t="shared" si="1"/>
        <v>0</v>
      </c>
      <c r="Q627" s="211">
        <v>0</v>
      </c>
      <c r="R627" s="211">
        <f t="shared" si="2"/>
        <v>0</v>
      </c>
      <c r="S627" s="211">
        <v>0</v>
      </c>
      <c r="T627" s="212">
        <f t="shared" si="3"/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3" t="s">
        <v>143</v>
      </c>
      <c r="AT627" s="213" t="s">
        <v>139</v>
      </c>
      <c r="AU627" s="213" t="s">
        <v>144</v>
      </c>
      <c r="AY627" s="18" t="s">
        <v>137</v>
      </c>
      <c r="BE627" s="214">
        <f t="shared" si="4"/>
        <v>0</v>
      </c>
      <c r="BF627" s="214">
        <f t="shared" si="5"/>
        <v>0</v>
      </c>
      <c r="BG627" s="214">
        <f t="shared" si="6"/>
        <v>0</v>
      </c>
      <c r="BH627" s="214">
        <f t="shared" si="7"/>
        <v>0</v>
      </c>
      <c r="BI627" s="214">
        <f t="shared" si="8"/>
        <v>0</v>
      </c>
      <c r="BJ627" s="18" t="s">
        <v>144</v>
      </c>
      <c r="BK627" s="214">
        <f t="shared" si="9"/>
        <v>0</v>
      </c>
      <c r="BL627" s="18" t="s">
        <v>143</v>
      </c>
      <c r="BM627" s="213" t="s">
        <v>664</v>
      </c>
    </row>
    <row r="628" spans="1:65" s="2" customFormat="1" ht="16.5" customHeight="1">
      <c r="A628" s="35"/>
      <c r="B628" s="36"/>
      <c r="C628" s="201" t="s">
        <v>665</v>
      </c>
      <c r="D628" s="201" t="s">
        <v>139</v>
      </c>
      <c r="E628" s="202" t="s">
        <v>666</v>
      </c>
      <c r="F628" s="203" t="s">
        <v>667</v>
      </c>
      <c r="G628" s="204" t="s">
        <v>177</v>
      </c>
      <c r="H628" s="205">
        <v>3601.09</v>
      </c>
      <c r="I628" s="206"/>
      <c r="J628" s="207">
        <f t="shared" si="0"/>
        <v>0</v>
      </c>
      <c r="K628" s="208"/>
      <c r="L628" s="40"/>
      <c r="M628" s="209" t="s">
        <v>1</v>
      </c>
      <c r="N628" s="210" t="s">
        <v>43</v>
      </c>
      <c r="O628" s="72"/>
      <c r="P628" s="211">
        <f t="shared" si="1"/>
        <v>0</v>
      </c>
      <c r="Q628" s="211">
        <v>0</v>
      </c>
      <c r="R628" s="211">
        <f t="shared" si="2"/>
        <v>0</v>
      </c>
      <c r="S628" s="211">
        <v>0</v>
      </c>
      <c r="T628" s="212">
        <f t="shared" si="3"/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3" t="s">
        <v>143</v>
      </c>
      <c r="AT628" s="213" t="s">
        <v>139</v>
      </c>
      <c r="AU628" s="213" t="s">
        <v>144</v>
      </c>
      <c r="AY628" s="18" t="s">
        <v>137</v>
      </c>
      <c r="BE628" s="214">
        <f t="shared" si="4"/>
        <v>0</v>
      </c>
      <c r="BF628" s="214">
        <f t="shared" si="5"/>
        <v>0</v>
      </c>
      <c r="BG628" s="214">
        <f t="shared" si="6"/>
        <v>0</v>
      </c>
      <c r="BH628" s="214">
        <f t="shared" si="7"/>
        <v>0</v>
      </c>
      <c r="BI628" s="214">
        <f t="shared" si="8"/>
        <v>0</v>
      </c>
      <c r="BJ628" s="18" t="s">
        <v>144</v>
      </c>
      <c r="BK628" s="214">
        <f t="shared" si="9"/>
        <v>0</v>
      </c>
      <c r="BL628" s="18" t="s">
        <v>143</v>
      </c>
      <c r="BM628" s="213" t="s">
        <v>668</v>
      </c>
    </row>
    <row r="629" spans="1:65" s="2" customFormat="1" ht="16.5" customHeight="1">
      <c r="A629" s="35"/>
      <c r="B629" s="36"/>
      <c r="C629" s="201" t="s">
        <v>669</v>
      </c>
      <c r="D629" s="201" t="s">
        <v>139</v>
      </c>
      <c r="E629" s="202" t="s">
        <v>670</v>
      </c>
      <c r="F629" s="203" t="s">
        <v>671</v>
      </c>
      <c r="G629" s="204" t="s">
        <v>220</v>
      </c>
      <c r="H629" s="205">
        <v>6</v>
      </c>
      <c r="I629" s="206"/>
      <c r="J629" s="207">
        <f t="shared" si="0"/>
        <v>0</v>
      </c>
      <c r="K629" s="208"/>
      <c r="L629" s="40"/>
      <c r="M629" s="209" t="s">
        <v>1</v>
      </c>
      <c r="N629" s="210" t="s">
        <v>43</v>
      </c>
      <c r="O629" s="72"/>
      <c r="P629" s="211">
        <f t="shared" si="1"/>
        <v>0</v>
      </c>
      <c r="Q629" s="211">
        <v>0</v>
      </c>
      <c r="R629" s="211">
        <f t="shared" si="2"/>
        <v>0</v>
      </c>
      <c r="S629" s="211">
        <v>0</v>
      </c>
      <c r="T629" s="212">
        <f t="shared" si="3"/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13" t="s">
        <v>143</v>
      </c>
      <c r="AT629" s="213" t="s">
        <v>139</v>
      </c>
      <c r="AU629" s="213" t="s">
        <v>144</v>
      </c>
      <c r="AY629" s="18" t="s">
        <v>137</v>
      </c>
      <c r="BE629" s="214">
        <f t="shared" si="4"/>
        <v>0</v>
      </c>
      <c r="BF629" s="214">
        <f t="shared" si="5"/>
        <v>0</v>
      </c>
      <c r="BG629" s="214">
        <f t="shared" si="6"/>
        <v>0</v>
      </c>
      <c r="BH629" s="214">
        <f t="shared" si="7"/>
        <v>0</v>
      </c>
      <c r="BI629" s="214">
        <f t="shared" si="8"/>
        <v>0</v>
      </c>
      <c r="BJ629" s="18" t="s">
        <v>144</v>
      </c>
      <c r="BK629" s="214">
        <f t="shared" si="9"/>
        <v>0</v>
      </c>
      <c r="BL629" s="18" t="s">
        <v>143</v>
      </c>
      <c r="BM629" s="213" t="s">
        <v>672</v>
      </c>
    </row>
    <row r="630" spans="1:65" s="2" customFormat="1" ht="21.75" customHeight="1">
      <c r="A630" s="35"/>
      <c r="B630" s="36"/>
      <c r="C630" s="201" t="s">
        <v>639</v>
      </c>
      <c r="D630" s="201" t="s">
        <v>139</v>
      </c>
      <c r="E630" s="202" t="s">
        <v>673</v>
      </c>
      <c r="F630" s="203" t="s">
        <v>674</v>
      </c>
      <c r="G630" s="204" t="s">
        <v>220</v>
      </c>
      <c r="H630" s="205">
        <v>360</v>
      </c>
      <c r="I630" s="206"/>
      <c r="J630" s="207">
        <f t="shared" si="0"/>
        <v>0</v>
      </c>
      <c r="K630" s="208"/>
      <c r="L630" s="40"/>
      <c r="M630" s="209" t="s">
        <v>1</v>
      </c>
      <c r="N630" s="210" t="s">
        <v>43</v>
      </c>
      <c r="O630" s="72"/>
      <c r="P630" s="211">
        <f t="shared" si="1"/>
        <v>0</v>
      </c>
      <c r="Q630" s="211">
        <v>0</v>
      </c>
      <c r="R630" s="211">
        <f t="shared" si="2"/>
        <v>0</v>
      </c>
      <c r="S630" s="211">
        <v>0</v>
      </c>
      <c r="T630" s="212">
        <f t="shared" si="3"/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213" t="s">
        <v>143</v>
      </c>
      <c r="AT630" s="213" t="s">
        <v>139</v>
      </c>
      <c r="AU630" s="213" t="s">
        <v>144</v>
      </c>
      <c r="AY630" s="18" t="s">
        <v>137</v>
      </c>
      <c r="BE630" s="214">
        <f t="shared" si="4"/>
        <v>0</v>
      </c>
      <c r="BF630" s="214">
        <f t="shared" si="5"/>
        <v>0</v>
      </c>
      <c r="BG630" s="214">
        <f t="shared" si="6"/>
        <v>0</v>
      </c>
      <c r="BH630" s="214">
        <f t="shared" si="7"/>
        <v>0</v>
      </c>
      <c r="BI630" s="214">
        <f t="shared" si="8"/>
        <v>0</v>
      </c>
      <c r="BJ630" s="18" t="s">
        <v>144</v>
      </c>
      <c r="BK630" s="214">
        <f t="shared" si="9"/>
        <v>0</v>
      </c>
      <c r="BL630" s="18" t="s">
        <v>143</v>
      </c>
      <c r="BM630" s="213" t="s">
        <v>675</v>
      </c>
    </row>
    <row r="631" spans="1:65" s="2" customFormat="1" ht="16.5" customHeight="1">
      <c r="A631" s="35"/>
      <c r="B631" s="36"/>
      <c r="C631" s="201" t="s">
        <v>676</v>
      </c>
      <c r="D631" s="201" t="s">
        <v>139</v>
      </c>
      <c r="E631" s="202" t="s">
        <v>677</v>
      </c>
      <c r="F631" s="203" t="s">
        <v>678</v>
      </c>
      <c r="G631" s="204" t="s">
        <v>220</v>
      </c>
      <c r="H631" s="205">
        <v>6</v>
      </c>
      <c r="I631" s="206"/>
      <c r="J631" s="207">
        <f t="shared" si="0"/>
        <v>0</v>
      </c>
      <c r="K631" s="208"/>
      <c r="L631" s="40"/>
      <c r="M631" s="209" t="s">
        <v>1</v>
      </c>
      <c r="N631" s="210" t="s">
        <v>43</v>
      </c>
      <c r="O631" s="72"/>
      <c r="P631" s="211">
        <f t="shared" si="1"/>
        <v>0</v>
      </c>
      <c r="Q631" s="211">
        <v>0</v>
      </c>
      <c r="R631" s="211">
        <f t="shared" si="2"/>
        <v>0</v>
      </c>
      <c r="S631" s="211">
        <v>0</v>
      </c>
      <c r="T631" s="212">
        <f t="shared" si="3"/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213" t="s">
        <v>143</v>
      </c>
      <c r="AT631" s="213" t="s">
        <v>139</v>
      </c>
      <c r="AU631" s="213" t="s">
        <v>144</v>
      </c>
      <c r="AY631" s="18" t="s">
        <v>137</v>
      </c>
      <c r="BE631" s="214">
        <f t="shared" si="4"/>
        <v>0</v>
      </c>
      <c r="BF631" s="214">
        <f t="shared" si="5"/>
        <v>0</v>
      </c>
      <c r="BG631" s="214">
        <f t="shared" si="6"/>
        <v>0</v>
      </c>
      <c r="BH631" s="214">
        <f t="shared" si="7"/>
        <v>0</v>
      </c>
      <c r="BI631" s="214">
        <f t="shared" si="8"/>
        <v>0</v>
      </c>
      <c r="BJ631" s="18" t="s">
        <v>144</v>
      </c>
      <c r="BK631" s="214">
        <f t="shared" si="9"/>
        <v>0</v>
      </c>
      <c r="BL631" s="18" t="s">
        <v>143</v>
      </c>
      <c r="BM631" s="213" t="s">
        <v>679</v>
      </c>
    </row>
    <row r="632" spans="2:63" s="12" customFormat="1" ht="22.9" customHeight="1">
      <c r="B632" s="185"/>
      <c r="C632" s="186"/>
      <c r="D632" s="187" t="s">
        <v>76</v>
      </c>
      <c r="E632" s="199" t="s">
        <v>676</v>
      </c>
      <c r="F632" s="199" t="s">
        <v>680</v>
      </c>
      <c r="G632" s="186"/>
      <c r="H632" s="186"/>
      <c r="I632" s="189"/>
      <c r="J632" s="200">
        <f>BK632</f>
        <v>0</v>
      </c>
      <c r="K632" s="186"/>
      <c r="L632" s="191"/>
      <c r="M632" s="192"/>
      <c r="N632" s="193"/>
      <c r="O632" s="193"/>
      <c r="P632" s="194">
        <f>SUM(P633:P639)</f>
        <v>0</v>
      </c>
      <c r="Q632" s="193"/>
      <c r="R632" s="194">
        <f>SUM(R633:R639)</f>
        <v>0.023724000000000002</v>
      </c>
      <c r="S632" s="193"/>
      <c r="T632" s="195">
        <f>SUM(T633:T639)</f>
        <v>0</v>
      </c>
      <c r="AR632" s="196" t="s">
        <v>84</v>
      </c>
      <c r="AT632" s="197" t="s">
        <v>76</v>
      </c>
      <c r="AU632" s="197" t="s">
        <v>84</v>
      </c>
      <c r="AY632" s="196" t="s">
        <v>137</v>
      </c>
      <c r="BK632" s="198">
        <f>SUM(BK633:BK639)</f>
        <v>0</v>
      </c>
    </row>
    <row r="633" spans="1:65" s="2" customFormat="1" ht="21.75" customHeight="1">
      <c r="A633" s="35"/>
      <c r="B633" s="36"/>
      <c r="C633" s="201" t="s">
        <v>681</v>
      </c>
      <c r="D633" s="201" t="s">
        <v>139</v>
      </c>
      <c r="E633" s="202" t="s">
        <v>682</v>
      </c>
      <c r="F633" s="203" t="s">
        <v>683</v>
      </c>
      <c r="G633" s="204" t="s">
        <v>177</v>
      </c>
      <c r="H633" s="205">
        <v>593.1</v>
      </c>
      <c r="I633" s="206"/>
      <c r="J633" s="207">
        <f>ROUND(I633*H633,2)</f>
        <v>0</v>
      </c>
      <c r="K633" s="208"/>
      <c r="L633" s="40"/>
      <c r="M633" s="209" t="s">
        <v>1</v>
      </c>
      <c r="N633" s="210" t="s">
        <v>43</v>
      </c>
      <c r="O633" s="72"/>
      <c r="P633" s="211">
        <f>O633*H633</f>
        <v>0</v>
      </c>
      <c r="Q633" s="211">
        <v>4E-05</v>
      </c>
      <c r="R633" s="211">
        <f>Q633*H633</f>
        <v>0.023724000000000002</v>
      </c>
      <c r="S633" s="211">
        <v>0</v>
      </c>
      <c r="T633" s="212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213" t="s">
        <v>143</v>
      </c>
      <c r="AT633" s="213" t="s">
        <v>139</v>
      </c>
      <c r="AU633" s="213" t="s">
        <v>144</v>
      </c>
      <c r="AY633" s="18" t="s">
        <v>137</v>
      </c>
      <c r="BE633" s="214">
        <f>IF(N633="základní",J633,0)</f>
        <v>0</v>
      </c>
      <c r="BF633" s="214">
        <f>IF(N633="snížená",J633,0)</f>
        <v>0</v>
      </c>
      <c r="BG633" s="214">
        <f>IF(N633="zákl. přenesená",J633,0)</f>
        <v>0</v>
      </c>
      <c r="BH633" s="214">
        <f>IF(N633="sníž. přenesená",J633,0)</f>
        <v>0</v>
      </c>
      <c r="BI633" s="214">
        <f>IF(N633="nulová",J633,0)</f>
        <v>0</v>
      </c>
      <c r="BJ633" s="18" t="s">
        <v>144</v>
      </c>
      <c r="BK633" s="214">
        <f>ROUND(I633*H633,2)</f>
        <v>0</v>
      </c>
      <c r="BL633" s="18" t="s">
        <v>143</v>
      </c>
      <c r="BM633" s="213" t="s">
        <v>684</v>
      </c>
    </row>
    <row r="634" spans="2:51" s="14" customFormat="1" ht="11.25">
      <c r="B634" s="227"/>
      <c r="C634" s="228"/>
      <c r="D634" s="217" t="s">
        <v>146</v>
      </c>
      <c r="E634" s="229" t="s">
        <v>1</v>
      </c>
      <c r="F634" s="230" t="s">
        <v>685</v>
      </c>
      <c r="G634" s="228"/>
      <c r="H634" s="229" t="s">
        <v>1</v>
      </c>
      <c r="I634" s="231"/>
      <c r="J634" s="228"/>
      <c r="K634" s="228"/>
      <c r="L634" s="232"/>
      <c r="M634" s="233"/>
      <c r="N634" s="234"/>
      <c r="O634" s="234"/>
      <c r="P634" s="234"/>
      <c r="Q634" s="234"/>
      <c r="R634" s="234"/>
      <c r="S634" s="234"/>
      <c r="T634" s="235"/>
      <c r="AT634" s="236" t="s">
        <v>146</v>
      </c>
      <c r="AU634" s="236" t="s">
        <v>144</v>
      </c>
      <c r="AV634" s="14" t="s">
        <v>84</v>
      </c>
      <c r="AW634" s="14" t="s">
        <v>33</v>
      </c>
      <c r="AX634" s="14" t="s">
        <v>77</v>
      </c>
      <c r="AY634" s="236" t="s">
        <v>137</v>
      </c>
    </row>
    <row r="635" spans="2:51" s="14" customFormat="1" ht="11.25">
      <c r="B635" s="227"/>
      <c r="C635" s="228"/>
      <c r="D635" s="217" t="s">
        <v>146</v>
      </c>
      <c r="E635" s="229" t="s">
        <v>1</v>
      </c>
      <c r="F635" s="230" t="s">
        <v>253</v>
      </c>
      <c r="G635" s="228"/>
      <c r="H635" s="229" t="s">
        <v>1</v>
      </c>
      <c r="I635" s="231"/>
      <c r="J635" s="228"/>
      <c r="K635" s="228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146</v>
      </c>
      <c r="AU635" s="236" t="s">
        <v>144</v>
      </c>
      <c r="AV635" s="14" t="s">
        <v>84</v>
      </c>
      <c r="AW635" s="14" t="s">
        <v>33</v>
      </c>
      <c r="AX635" s="14" t="s">
        <v>77</v>
      </c>
      <c r="AY635" s="236" t="s">
        <v>137</v>
      </c>
    </row>
    <row r="636" spans="2:51" s="13" customFormat="1" ht="22.5">
      <c r="B636" s="215"/>
      <c r="C636" s="216"/>
      <c r="D636" s="217" t="s">
        <v>146</v>
      </c>
      <c r="E636" s="218" t="s">
        <v>1</v>
      </c>
      <c r="F636" s="219" t="s">
        <v>254</v>
      </c>
      <c r="G636" s="216"/>
      <c r="H636" s="220">
        <v>197.7</v>
      </c>
      <c r="I636" s="221"/>
      <c r="J636" s="216"/>
      <c r="K636" s="216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146</v>
      </c>
      <c r="AU636" s="226" t="s">
        <v>144</v>
      </c>
      <c r="AV636" s="13" t="s">
        <v>144</v>
      </c>
      <c r="AW636" s="13" t="s">
        <v>33</v>
      </c>
      <c r="AX636" s="13" t="s">
        <v>77</v>
      </c>
      <c r="AY636" s="226" t="s">
        <v>137</v>
      </c>
    </row>
    <row r="637" spans="2:51" s="13" customFormat="1" ht="11.25">
      <c r="B637" s="215"/>
      <c r="C637" s="216"/>
      <c r="D637" s="217" t="s">
        <v>146</v>
      </c>
      <c r="E637" s="218" t="s">
        <v>1</v>
      </c>
      <c r="F637" s="219" t="s">
        <v>255</v>
      </c>
      <c r="G637" s="216"/>
      <c r="H637" s="220">
        <v>245.4</v>
      </c>
      <c r="I637" s="221"/>
      <c r="J637" s="216"/>
      <c r="K637" s="216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146</v>
      </c>
      <c r="AU637" s="226" t="s">
        <v>144</v>
      </c>
      <c r="AV637" s="13" t="s">
        <v>144</v>
      </c>
      <c r="AW637" s="13" t="s">
        <v>33</v>
      </c>
      <c r="AX637" s="13" t="s">
        <v>77</v>
      </c>
      <c r="AY637" s="226" t="s">
        <v>137</v>
      </c>
    </row>
    <row r="638" spans="2:51" s="13" customFormat="1" ht="11.25">
      <c r="B638" s="215"/>
      <c r="C638" s="216"/>
      <c r="D638" s="217" t="s">
        <v>146</v>
      </c>
      <c r="E638" s="218" t="s">
        <v>1</v>
      </c>
      <c r="F638" s="219" t="s">
        <v>249</v>
      </c>
      <c r="G638" s="216"/>
      <c r="H638" s="220">
        <v>150</v>
      </c>
      <c r="I638" s="221"/>
      <c r="J638" s="216"/>
      <c r="K638" s="216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146</v>
      </c>
      <c r="AU638" s="226" t="s">
        <v>144</v>
      </c>
      <c r="AV638" s="13" t="s">
        <v>144</v>
      </c>
      <c r="AW638" s="13" t="s">
        <v>33</v>
      </c>
      <c r="AX638" s="13" t="s">
        <v>77</v>
      </c>
      <c r="AY638" s="226" t="s">
        <v>137</v>
      </c>
    </row>
    <row r="639" spans="2:51" s="15" customFormat="1" ht="11.25">
      <c r="B639" s="248"/>
      <c r="C639" s="249"/>
      <c r="D639" s="217" t="s">
        <v>146</v>
      </c>
      <c r="E639" s="250" t="s">
        <v>1</v>
      </c>
      <c r="F639" s="251" t="s">
        <v>217</v>
      </c>
      <c r="G639" s="249"/>
      <c r="H639" s="252">
        <v>593.1</v>
      </c>
      <c r="I639" s="253"/>
      <c r="J639" s="249"/>
      <c r="K639" s="249"/>
      <c r="L639" s="254"/>
      <c r="M639" s="255"/>
      <c r="N639" s="256"/>
      <c r="O639" s="256"/>
      <c r="P639" s="256"/>
      <c r="Q639" s="256"/>
      <c r="R639" s="256"/>
      <c r="S639" s="256"/>
      <c r="T639" s="257"/>
      <c r="AT639" s="258" t="s">
        <v>146</v>
      </c>
      <c r="AU639" s="258" t="s">
        <v>144</v>
      </c>
      <c r="AV639" s="15" t="s">
        <v>143</v>
      </c>
      <c r="AW639" s="15" t="s">
        <v>33</v>
      </c>
      <c r="AX639" s="15" t="s">
        <v>84</v>
      </c>
      <c r="AY639" s="258" t="s">
        <v>137</v>
      </c>
    </row>
    <row r="640" spans="2:63" s="12" customFormat="1" ht="22.9" customHeight="1">
      <c r="B640" s="185"/>
      <c r="C640" s="186"/>
      <c r="D640" s="187" t="s">
        <v>76</v>
      </c>
      <c r="E640" s="199" t="s">
        <v>681</v>
      </c>
      <c r="F640" s="199" t="s">
        <v>686</v>
      </c>
      <c r="G640" s="186"/>
      <c r="H640" s="186"/>
      <c r="I640" s="189"/>
      <c r="J640" s="200">
        <f>BK640</f>
        <v>0</v>
      </c>
      <c r="K640" s="186"/>
      <c r="L640" s="191"/>
      <c r="M640" s="192"/>
      <c r="N640" s="193"/>
      <c r="O640" s="193"/>
      <c r="P640" s="194">
        <f>SUM(P641:P644)</f>
        <v>0</v>
      </c>
      <c r="Q640" s="193"/>
      <c r="R640" s="194">
        <f>SUM(R641:R644)</f>
        <v>0</v>
      </c>
      <c r="S640" s="193"/>
      <c r="T640" s="195">
        <f>SUM(T641:T644)</f>
        <v>0</v>
      </c>
      <c r="AR640" s="196" t="s">
        <v>84</v>
      </c>
      <c r="AT640" s="197" t="s">
        <v>76</v>
      </c>
      <c r="AU640" s="197" t="s">
        <v>84</v>
      </c>
      <c r="AY640" s="196" t="s">
        <v>137</v>
      </c>
      <c r="BK640" s="198">
        <f>SUM(BK641:BK644)</f>
        <v>0</v>
      </c>
    </row>
    <row r="641" spans="1:65" s="2" customFormat="1" ht="21.75" customHeight="1">
      <c r="A641" s="35"/>
      <c r="B641" s="36"/>
      <c r="C641" s="201" t="s">
        <v>687</v>
      </c>
      <c r="D641" s="201" t="s">
        <v>139</v>
      </c>
      <c r="E641" s="202" t="s">
        <v>688</v>
      </c>
      <c r="F641" s="203" t="s">
        <v>689</v>
      </c>
      <c r="G641" s="204" t="s">
        <v>171</v>
      </c>
      <c r="H641" s="205">
        <v>429.787</v>
      </c>
      <c r="I641" s="206"/>
      <c r="J641" s="207">
        <f>ROUND(I641*H641,2)</f>
        <v>0</v>
      </c>
      <c r="K641" s="208"/>
      <c r="L641" s="40"/>
      <c r="M641" s="209" t="s">
        <v>1</v>
      </c>
      <c r="N641" s="210" t="s">
        <v>43</v>
      </c>
      <c r="O641" s="72"/>
      <c r="P641" s="211">
        <f>O641*H641</f>
        <v>0</v>
      </c>
      <c r="Q641" s="211">
        <v>0</v>
      </c>
      <c r="R641" s="211">
        <f>Q641*H641</f>
        <v>0</v>
      </c>
      <c r="S641" s="211">
        <v>0</v>
      </c>
      <c r="T641" s="212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3" t="s">
        <v>143</v>
      </c>
      <c r="AT641" s="213" t="s">
        <v>139</v>
      </c>
      <c r="AU641" s="213" t="s">
        <v>144</v>
      </c>
      <c r="AY641" s="18" t="s">
        <v>137</v>
      </c>
      <c r="BE641" s="214">
        <f>IF(N641="základní",J641,0)</f>
        <v>0</v>
      </c>
      <c r="BF641" s="214">
        <f>IF(N641="snížená",J641,0)</f>
        <v>0</v>
      </c>
      <c r="BG641" s="214">
        <f>IF(N641="zákl. přenesená",J641,0)</f>
        <v>0</v>
      </c>
      <c r="BH641" s="214">
        <f>IF(N641="sníž. přenesená",J641,0)</f>
        <v>0</v>
      </c>
      <c r="BI641" s="214">
        <f>IF(N641="nulová",J641,0)</f>
        <v>0</v>
      </c>
      <c r="BJ641" s="18" t="s">
        <v>144</v>
      </c>
      <c r="BK641" s="214">
        <f>ROUND(I641*H641,2)</f>
        <v>0</v>
      </c>
      <c r="BL641" s="18" t="s">
        <v>143</v>
      </c>
      <c r="BM641" s="213" t="s">
        <v>690</v>
      </c>
    </row>
    <row r="642" spans="1:65" s="2" customFormat="1" ht="21.75" customHeight="1">
      <c r="A642" s="35"/>
      <c r="B642" s="36"/>
      <c r="C642" s="201" t="s">
        <v>691</v>
      </c>
      <c r="D642" s="201" t="s">
        <v>139</v>
      </c>
      <c r="E642" s="202" t="s">
        <v>692</v>
      </c>
      <c r="F642" s="203" t="s">
        <v>693</v>
      </c>
      <c r="G642" s="204" t="s">
        <v>171</v>
      </c>
      <c r="H642" s="205">
        <v>6017.018</v>
      </c>
      <c r="I642" s="206"/>
      <c r="J642" s="207">
        <f>ROUND(I642*H642,2)</f>
        <v>0</v>
      </c>
      <c r="K642" s="208"/>
      <c r="L642" s="40"/>
      <c r="M642" s="209" t="s">
        <v>1</v>
      </c>
      <c r="N642" s="210" t="s">
        <v>43</v>
      </c>
      <c r="O642" s="72"/>
      <c r="P642" s="211">
        <f>O642*H642</f>
        <v>0</v>
      </c>
      <c r="Q642" s="211">
        <v>0</v>
      </c>
      <c r="R642" s="211">
        <f>Q642*H642</f>
        <v>0</v>
      </c>
      <c r="S642" s="211">
        <v>0</v>
      </c>
      <c r="T642" s="212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213" t="s">
        <v>143</v>
      </c>
      <c r="AT642" s="213" t="s">
        <v>139</v>
      </c>
      <c r="AU642" s="213" t="s">
        <v>144</v>
      </c>
      <c r="AY642" s="18" t="s">
        <v>137</v>
      </c>
      <c r="BE642" s="214">
        <f>IF(N642="základní",J642,0)</f>
        <v>0</v>
      </c>
      <c r="BF642" s="214">
        <f>IF(N642="snížená",J642,0)</f>
        <v>0</v>
      </c>
      <c r="BG642" s="214">
        <f>IF(N642="zákl. přenesená",J642,0)</f>
        <v>0</v>
      </c>
      <c r="BH642" s="214">
        <f>IF(N642="sníž. přenesená",J642,0)</f>
        <v>0</v>
      </c>
      <c r="BI642" s="214">
        <f>IF(N642="nulová",J642,0)</f>
        <v>0</v>
      </c>
      <c r="BJ642" s="18" t="s">
        <v>144</v>
      </c>
      <c r="BK642" s="214">
        <f>ROUND(I642*H642,2)</f>
        <v>0</v>
      </c>
      <c r="BL642" s="18" t="s">
        <v>143</v>
      </c>
      <c r="BM642" s="213" t="s">
        <v>694</v>
      </c>
    </row>
    <row r="643" spans="2:51" s="13" customFormat="1" ht="11.25">
      <c r="B643" s="215"/>
      <c r="C643" s="216"/>
      <c r="D643" s="217" t="s">
        <v>146</v>
      </c>
      <c r="E643" s="216"/>
      <c r="F643" s="219" t="s">
        <v>695</v>
      </c>
      <c r="G643" s="216"/>
      <c r="H643" s="220">
        <v>6017.018</v>
      </c>
      <c r="I643" s="221"/>
      <c r="J643" s="216"/>
      <c r="K643" s="216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146</v>
      </c>
      <c r="AU643" s="226" t="s">
        <v>144</v>
      </c>
      <c r="AV643" s="13" t="s">
        <v>144</v>
      </c>
      <c r="AW643" s="13" t="s">
        <v>4</v>
      </c>
      <c r="AX643" s="13" t="s">
        <v>84</v>
      </c>
      <c r="AY643" s="226" t="s">
        <v>137</v>
      </c>
    </row>
    <row r="644" spans="1:65" s="2" customFormat="1" ht="21.75" customHeight="1">
      <c r="A644" s="35"/>
      <c r="B644" s="36"/>
      <c r="C644" s="201" t="s">
        <v>696</v>
      </c>
      <c r="D644" s="201" t="s">
        <v>139</v>
      </c>
      <c r="E644" s="202" t="s">
        <v>697</v>
      </c>
      <c r="F644" s="203" t="s">
        <v>698</v>
      </c>
      <c r="G644" s="204" t="s">
        <v>171</v>
      </c>
      <c r="H644" s="205">
        <v>429.787</v>
      </c>
      <c r="I644" s="206"/>
      <c r="J644" s="207">
        <f>ROUND(I644*H644,2)</f>
        <v>0</v>
      </c>
      <c r="K644" s="208"/>
      <c r="L644" s="40"/>
      <c r="M644" s="209" t="s">
        <v>1</v>
      </c>
      <c r="N644" s="210" t="s">
        <v>43</v>
      </c>
      <c r="O644" s="72"/>
      <c r="P644" s="211">
        <f>O644*H644</f>
        <v>0</v>
      </c>
      <c r="Q644" s="211">
        <v>0</v>
      </c>
      <c r="R644" s="211">
        <f>Q644*H644</f>
        <v>0</v>
      </c>
      <c r="S644" s="211">
        <v>0</v>
      </c>
      <c r="T644" s="212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3" t="s">
        <v>143</v>
      </c>
      <c r="AT644" s="213" t="s">
        <v>139</v>
      </c>
      <c r="AU644" s="213" t="s">
        <v>144</v>
      </c>
      <c r="AY644" s="18" t="s">
        <v>137</v>
      </c>
      <c r="BE644" s="214">
        <f>IF(N644="základní",J644,0)</f>
        <v>0</v>
      </c>
      <c r="BF644" s="214">
        <f>IF(N644="snížená",J644,0)</f>
        <v>0</v>
      </c>
      <c r="BG644" s="214">
        <f>IF(N644="zákl. přenesená",J644,0)</f>
        <v>0</v>
      </c>
      <c r="BH644" s="214">
        <f>IF(N644="sníž. přenesená",J644,0)</f>
        <v>0</v>
      </c>
      <c r="BI644" s="214">
        <f>IF(N644="nulová",J644,0)</f>
        <v>0</v>
      </c>
      <c r="BJ644" s="18" t="s">
        <v>144</v>
      </c>
      <c r="BK644" s="214">
        <f>ROUND(I644*H644,2)</f>
        <v>0</v>
      </c>
      <c r="BL644" s="18" t="s">
        <v>143</v>
      </c>
      <c r="BM644" s="213" t="s">
        <v>699</v>
      </c>
    </row>
    <row r="645" spans="2:63" s="12" customFormat="1" ht="22.9" customHeight="1">
      <c r="B645" s="185"/>
      <c r="C645" s="186"/>
      <c r="D645" s="187" t="s">
        <v>76</v>
      </c>
      <c r="E645" s="199" t="s">
        <v>696</v>
      </c>
      <c r="F645" s="199" t="s">
        <v>700</v>
      </c>
      <c r="G645" s="186"/>
      <c r="H645" s="186"/>
      <c r="I645" s="189"/>
      <c r="J645" s="200">
        <f>BK645</f>
        <v>0</v>
      </c>
      <c r="K645" s="186"/>
      <c r="L645" s="191"/>
      <c r="M645" s="192"/>
      <c r="N645" s="193"/>
      <c r="O645" s="193"/>
      <c r="P645" s="194">
        <f>P646</f>
        <v>0</v>
      </c>
      <c r="Q645" s="193"/>
      <c r="R645" s="194">
        <f>R646</f>
        <v>0</v>
      </c>
      <c r="S645" s="193"/>
      <c r="T645" s="195">
        <f>T646</f>
        <v>0</v>
      </c>
      <c r="AR645" s="196" t="s">
        <v>84</v>
      </c>
      <c r="AT645" s="197" t="s">
        <v>76</v>
      </c>
      <c r="AU645" s="197" t="s">
        <v>84</v>
      </c>
      <c r="AY645" s="196" t="s">
        <v>137</v>
      </c>
      <c r="BK645" s="198">
        <f>BK646</f>
        <v>0</v>
      </c>
    </row>
    <row r="646" spans="1:65" s="2" customFormat="1" ht="16.5" customHeight="1">
      <c r="A646" s="35"/>
      <c r="B646" s="36"/>
      <c r="C646" s="201" t="s">
        <v>701</v>
      </c>
      <c r="D646" s="201" t="s">
        <v>139</v>
      </c>
      <c r="E646" s="202" t="s">
        <v>702</v>
      </c>
      <c r="F646" s="203" t="s">
        <v>703</v>
      </c>
      <c r="G646" s="204" t="s">
        <v>171</v>
      </c>
      <c r="H646" s="205">
        <v>243.383</v>
      </c>
      <c r="I646" s="206"/>
      <c r="J646" s="207">
        <f>ROUND(I646*H646,2)</f>
        <v>0</v>
      </c>
      <c r="K646" s="208"/>
      <c r="L646" s="40"/>
      <c r="M646" s="209" t="s">
        <v>1</v>
      </c>
      <c r="N646" s="210" t="s">
        <v>43</v>
      </c>
      <c r="O646" s="72"/>
      <c r="P646" s="211">
        <f>O646*H646</f>
        <v>0</v>
      </c>
      <c r="Q646" s="211">
        <v>0</v>
      </c>
      <c r="R646" s="211">
        <f>Q646*H646</f>
        <v>0</v>
      </c>
      <c r="S646" s="211">
        <v>0</v>
      </c>
      <c r="T646" s="212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13" t="s">
        <v>143</v>
      </c>
      <c r="AT646" s="213" t="s">
        <v>139</v>
      </c>
      <c r="AU646" s="213" t="s">
        <v>144</v>
      </c>
      <c r="AY646" s="18" t="s">
        <v>137</v>
      </c>
      <c r="BE646" s="214">
        <f>IF(N646="základní",J646,0)</f>
        <v>0</v>
      </c>
      <c r="BF646" s="214">
        <f>IF(N646="snížená",J646,0)</f>
        <v>0</v>
      </c>
      <c r="BG646" s="214">
        <f>IF(N646="zákl. přenesená",J646,0)</f>
        <v>0</v>
      </c>
      <c r="BH646" s="214">
        <f>IF(N646="sníž. přenesená",J646,0)</f>
        <v>0</v>
      </c>
      <c r="BI646" s="214">
        <f>IF(N646="nulová",J646,0)</f>
        <v>0</v>
      </c>
      <c r="BJ646" s="18" t="s">
        <v>144</v>
      </c>
      <c r="BK646" s="214">
        <f>ROUND(I646*H646,2)</f>
        <v>0</v>
      </c>
      <c r="BL646" s="18" t="s">
        <v>143</v>
      </c>
      <c r="BM646" s="213" t="s">
        <v>704</v>
      </c>
    </row>
    <row r="647" spans="2:63" s="12" customFormat="1" ht="22.9" customHeight="1">
      <c r="B647" s="185"/>
      <c r="C647" s="186"/>
      <c r="D647" s="187" t="s">
        <v>76</v>
      </c>
      <c r="E647" s="199" t="s">
        <v>705</v>
      </c>
      <c r="F647" s="199" t="s">
        <v>706</v>
      </c>
      <c r="G647" s="186"/>
      <c r="H647" s="186"/>
      <c r="I647" s="189"/>
      <c r="J647" s="200">
        <f>BK647</f>
        <v>0</v>
      </c>
      <c r="K647" s="186"/>
      <c r="L647" s="191"/>
      <c r="M647" s="192"/>
      <c r="N647" s="193"/>
      <c r="O647" s="193"/>
      <c r="P647" s="194">
        <f>P648</f>
        <v>0</v>
      </c>
      <c r="Q647" s="193"/>
      <c r="R647" s="194">
        <f>R648</f>
        <v>0</v>
      </c>
      <c r="S647" s="193"/>
      <c r="T647" s="195">
        <f>T648</f>
        <v>0</v>
      </c>
      <c r="AR647" s="196" t="s">
        <v>84</v>
      </c>
      <c r="AT647" s="197" t="s">
        <v>76</v>
      </c>
      <c r="AU647" s="197" t="s">
        <v>84</v>
      </c>
      <c r="AY647" s="196" t="s">
        <v>137</v>
      </c>
      <c r="BK647" s="198">
        <f>BK648</f>
        <v>0</v>
      </c>
    </row>
    <row r="648" spans="1:65" s="2" customFormat="1" ht="21.75" customHeight="1">
      <c r="A648" s="35"/>
      <c r="B648" s="36"/>
      <c r="C648" s="201" t="s">
        <v>191</v>
      </c>
      <c r="D648" s="201" t="s">
        <v>139</v>
      </c>
      <c r="E648" s="202" t="s">
        <v>707</v>
      </c>
      <c r="F648" s="203" t="s">
        <v>708</v>
      </c>
      <c r="G648" s="204" t="s">
        <v>171</v>
      </c>
      <c r="H648" s="205">
        <v>429.787</v>
      </c>
      <c r="I648" s="206"/>
      <c r="J648" s="207">
        <f>ROUND(I648*H648,2)</f>
        <v>0</v>
      </c>
      <c r="K648" s="208"/>
      <c r="L648" s="40"/>
      <c r="M648" s="209" t="s">
        <v>1</v>
      </c>
      <c r="N648" s="210" t="s">
        <v>43</v>
      </c>
      <c r="O648" s="72"/>
      <c r="P648" s="211">
        <f>O648*H648</f>
        <v>0</v>
      </c>
      <c r="Q648" s="211">
        <v>0</v>
      </c>
      <c r="R648" s="211">
        <f>Q648*H648</f>
        <v>0</v>
      </c>
      <c r="S648" s="211">
        <v>0</v>
      </c>
      <c r="T648" s="212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3" t="s">
        <v>143</v>
      </c>
      <c r="AT648" s="213" t="s">
        <v>139</v>
      </c>
      <c r="AU648" s="213" t="s">
        <v>144</v>
      </c>
      <c r="AY648" s="18" t="s">
        <v>137</v>
      </c>
      <c r="BE648" s="214">
        <f>IF(N648="základní",J648,0)</f>
        <v>0</v>
      </c>
      <c r="BF648" s="214">
        <f>IF(N648="snížená",J648,0)</f>
        <v>0</v>
      </c>
      <c r="BG648" s="214">
        <f>IF(N648="zákl. přenesená",J648,0)</f>
        <v>0</v>
      </c>
      <c r="BH648" s="214">
        <f>IF(N648="sníž. přenesená",J648,0)</f>
        <v>0</v>
      </c>
      <c r="BI648" s="214">
        <f>IF(N648="nulová",J648,0)</f>
        <v>0</v>
      </c>
      <c r="BJ648" s="18" t="s">
        <v>144</v>
      </c>
      <c r="BK648" s="214">
        <f>ROUND(I648*H648,2)</f>
        <v>0</v>
      </c>
      <c r="BL648" s="18" t="s">
        <v>143</v>
      </c>
      <c r="BM648" s="213" t="s">
        <v>709</v>
      </c>
    </row>
    <row r="649" spans="2:63" s="12" customFormat="1" ht="25.9" customHeight="1">
      <c r="B649" s="185"/>
      <c r="C649" s="186"/>
      <c r="D649" s="187" t="s">
        <v>76</v>
      </c>
      <c r="E649" s="188" t="s">
        <v>710</v>
      </c>
      <c r="F649" s="188" t="s">
        <v>711</v>
      </c>
      <c r="G649" s="186"/>
      <c r="H649" s="186"/>
      <c r="I649" s="189"/>
      <c r="J649" s="190">
        <f>BK649</f>
        <v>0</v>
      </c>
      <c r="K649" s="186"/>
      <c r="L649" s="191"/>
      <c r="M649" s="192"/>
      <c r="N649" s="193"/>
      <c r="O649" s="193"/>
      <c r="P649" s="194">
        <f>P650+P669+P687+P718+P756+P827+P851+P911+P925+P969</f>
        <v>0</v>
      </c>
      <c r="Q649" s="193"/>
      <c r="R649" s="194">
        <f>R650+R669+R687+R718+R756+R827+R851+R911+R925+R969</f>
        <v>57.252192289999996</v>
      </c>
      <c r="S649" s="193"/>
      <c r="T649" s="195">
        <f>T650+T669+T687+T718+T756+T827+T851+T911+T925+T969</f>
        <v>67.0305208</v>
      </c>
      <c r="AR649" s="196" t="s">
        <v>144</v>
      </c>
      <c r="AT649" s="197" t="s">
        <v>76</v>
      </c>
      <c r="AU649" s="197" t="s">
        <v>77</v>
      </c>
      <c r="AY649" s="196" t="s">
        <v>137</v>
      </c>
      <c r="BK649" s="198">
        <f>BK650+BK669+BK687+BK718+BK756+BK827+BK851+BK911+BK925+BK969</f>
        <v>0</v>
      </c>
    </row>
    <row r="650" spans="2:63" s="12" customFormat="1" ht="22.9" customHeight="1">
      <c r="B650" s="185"/>
      <c r="C650" s="186"/>
      <c r="D650" s="187" t="s">
        <v>76</v>
      </c>
      <c r="E650" s="199" t="s">
        <v>712</v>
      </c>
      <c r="F650" s="199" t="s">
        <v>713</v>
      </c>
      <c r="G650" s="186"/>
      <c r="H650" s="186"/>
      <c r="I650" s="189"/>
      <c r="J650" s="200">
        <f>BK650</f>
        <v>0</v>
      </c>
      <c r="K650" s="186"/>
      <c r="L650" s="191"/>
      <c r="M650" s="192"/>
      <c r="N650" s="193"/>
      <c r="O650" s="193"/>
      <c r="P650" s="194">
        <f>SUM(P651:P668)</f>
        <v>0</v>
      </c>
      <c r="Q650" s="193"/>
      <c r="R650" s="194">
        <f>SUM(R651:R668)</f>
        <v>0.485636</v>
      </c>
      <c r="S650" s="193"/>
      <c r="T650" s="195">
        <f>SUM(T651:T668)</f>
        <v>0</v>
      </c>
      <c r="AR650" s="196" t="s">
        <v>144</v>
      </c>
      <c r="AT650" s="197" t="s">
        <v>76</v>
      </c>
      <c r="AU650" s="197" t="s">
        <v>84</v>
      </c>
      <c r="AY650" s="196" t="s">
        <v>137</v>
      </c>
      <c r="BK650" s="198">
        <f>SUM(BK651:BK668)</f>
        <v>0</v>
      </c>
    </row>
    <row r="651" spans="1:65" s="2" customFormat="1" ht="16.5" customHeight="1">
      <c r="A651" s="35"/>
      <c r="B651" s="36"/>
      <c r="C651" s="201" t="s">
        <v>714</v>
      </c>
      <c r="D651" s="201" t="s">
        <v>139</v>
      </c>
      <c r="E651" s="202" t="s">
        <v>715</v>
      </c>
      <c r="F651" s="203" t="s">
        <v>716</v>
      </c>
      <c r="G651" s="204" t="s">
        <v>177</v>
      </c>
      <c r="H651" s="205">
        <v>24.4</v>
      </c>
      <c r="I651" s="206"/>
      <c r="J651" s="207">
        <f>ROUND(I651*H651,2)</f>
        <v>0</v>
      </c>
      <c r="K651" s="208"/>
      <c r="L651" s="40"/>
      <c r="M651" s="209" t="s">
        <v>1</v>
      </c>
      <c r="N651" s="210" t="s">
        <v>43</v>
      </c>
      <c r="O651" s="72"/>
      <c r="P651" s="211">
        <f>O651*H651</f>
        <v>0</v>
      </c>
      <c r="Q651" s="211">
        <v>0.00057</v>
      </c>
      <c r="R651" s="211">
        <f>Q651*H651</f>
        <v>0.013907999999999998</v>
      </c>
      <c r="S651" s="211">
        <v>0</v>
      </c>
      <c r="T651" s="212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213" t="s">
        <v>224</v>
      </c>
      <c r="AT651" s="213" t="s">
        <v>139</v>
      </c>
      <c r="AU651" s="213" t="s">
        <v>144</v>
      </c>
      <c r="AY651" s="18" t="s">
        <v>137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18" t="s">
        <v>144</v>
      </c>
      <c r="BK651" s="214">
        <f>ROUND(I651*H651,2)</f>
        <v>0</v>
      </c>
      <c r="BL651" s="18" t="s">
        <v>224</v>
      </c>
      <c r="BM651" s="213" t="s">
        <v>717</v>
      </c>
    </row>
    <row r="652" spans="2:51" s="13" customFormat="1" ht="11.25">
      <c r="B652" s="215"/>
      <c r="C652" s="216"/>
      <c r="D652" s="217" t="s">
        <v>146</v>
      </c>
      <c r="E652" s="218" t="s">
        <v>1</v>
      </c>
      <c r="F652" s="219" t="s">
        <v>718</v>
      </c>
      <c r="G652" s="216"/>
      <c r="H652" s="220">
        <v>24.4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146</v>
      </c>
      <c r="AU652" s="226" t="s">
        <v>144</v>
      </c>
      <c r="AV652" s="13" t="s">
        <v>144</v>
      </c>
      <c r="AW652" s="13" t="s">
        <v>33</v>
      </c>
      <c r="AX652" s="13" t="s">
        <v>84</v>
      </c>
      <c r="AY652" s="226" t="s">
        <v>137</v>
      </c>
    </row>
    <row r="653" spans="1:65" s="2" customFormat="1" ht="21.75" customHeight="1">
      <c r="A653" s="35"/>
      <c r="B653" s="36"/>
      <c r="C653" s="201" t="s">
        <v>719</v>
      </c>
      <c r="D653" s="201" t="s">
        <v>139</v>
      </c>
      <c r="E653" s="202" t="s">
        <v>720</v>
      </c>
      <c r="F653" s="203" t="s">
        <v>721</v>
      </c>
      <c r="G653" s="204" t="s">
        <v>177</v>
      </c>
      <c r="H653" s="205">
        <v>63.8</v>
      </c>
      <c r="I653" s="206"/>
      <c r="J653" s="207">
        <f>ROUND(I653*H653,2)</f>
        <v>0</v>
      </c>
      <c r="K653" s="208"/>
      <c r="L653" s="40"/>
      <c r="M653" s="209" t="s">
        <v>1</v>
      </c>
      <c r="N653" s="210" t="s">
        <v>43</v>
      </c>
      <c r="O653" s="72"/>
      <c r="P653" s="211">
        <f>O653*H653</f>
        <v>0</v>
      </c>
      <c r="Q653" s="211">
        <v>0.0035</v>
      </c>
      <c r="R653" s="211">
        <f>Q653*H653</f>
        <v>0.2233</v>
      </c>
      <c r="S653" s="211">
        <v>0</v>
      </c>
      <c r="T653" s="212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213" t="s">
        <v>224</v>
      </c>
      <c r="AT653" s="213" t="s">
        <v>139</v>
      </c>
      <c r="AU653" s="213" t="s">
        <v>144</v>
      </c>
      <c r="AY653" s="18" t="s">
        <v>137</v>
      </c>
      <c r="BE653" s="214">
        <f>IF(N653="základní",J653,0)</f>
        <v>0</v>
      </c>
      <c r="BF653" s="214">
        <f>IF(N653="snížená",J653,0)</f>
        <v>0</v>
      </c>
      <c r="BG653" s="214">
        <f>IF(N653="zákl. přenesená",J653,0)</f>
        <v>0</v>
      </c>
      <c r="BH653" s="214">
        <f>IF(N653="sníž. přenesená",J653,0)</f>
        <v>0</v>
      </c>
      <c r="BI653" s="214">
        <f>IF(N653="nulová",J653,0)</f>
        <v>0</v>
      </c>
      <c r="BJ653" s="18" t="s">
        <v>144</v>
      </c>
      <c r="BK653" s="214">
        <f>ROUND(I653*H653,2)</f>
        <v>0</v>
      </c>
      <c r="BL653" s="18" t="s">
        <v>224</v>
      </c>
      <c r="BM653" s="213" t="s">
        <v>722</v>
      </c>
    </row>
    <row r="654" spans="1:47" s="2" customFormat="1" ht="19.5">
      <c r="A654" s="35"/>
      <c r="B654" s="36"/>
      <c r="C654" s="37"/>
      <c r="D654" s="217" t="s">
        <v>373</v>
      </c>
      <c r="E654" s="37"/>
      <c r="F654" s="270" t="s">
        <v>723</v>
      </c>
      <c r="G654" s="37"/>
      <c r="H654" s="37"/>
      <c r="I654" s="112"/>
      <c r="J654" s="37"/>
      <c r="K654" s="37"/>
      <c r="L654" s="40"/>
      <c r="M654" s="271"/>
      <c r="N654" s="272"/>
      <c r="O654" s="72"/>
      <c r="P654" s="72"/>
      <c r="Q654" s="72"/>
      <c r="R654" s="72"/>
      <c r="S654" s="72"/>
      <c r="T654" s="73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373</v>
      </c>
      <c r="AU654" s="18" t="s">
        <v>144</v>
      </c>
    </row>
    <row r="655" spans="2:51" s="13" customFormat="1" ht="11.25">
      <c r="B655" s="215"/>
      <c r="C655" s="216"/>
      <c r="D655" s="217" t="s">
        <v>146</v>
      </c>
      <c r="E655" s="218" t="s">
        <v>1</v>
      </c>
      <c r="F655" s="219" t="s">
        <v>724</v>
      </c>
      <c r="G655" s="216"/>
      <c r="H655" s="220">
        <v>36.6</v>
      </c>
      <c r="I655" s="221"/>
      <c r="J655" s="216"/>
      <c r="K655" s="216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146</v>
      </c>
      <c r="AU655" s="226" t="s">
        <v>144</v>
      </c>
      <c r="AV655" s="13" t="s">
        <v>144</v>
      </c>
      <c r="AW655" s="13" t="s">
        <v>33</v>
      </c>
      <c r="AX655" s="13" t="s">
        <v>77</v>
      </c>
      <c r="AY655" s="226" t="s">
        <v>137</v>
      </c>
    </row>
    <row r="656" spans="2:51" s="13" customFormat="1" ht="11.25">
      <c r="B656" s="215"/>
      <c r="C656" s="216"/>
      <c r="D656" s="217" t="s">
        <v>146</v>
      </c>
      <c r="E656" s="218" t="s">
        <v>1</v>
      </c>
      <c r="F656" s="219" t="s">
        <v>725</v>
      </c>
      <c r="G656" s="216"/>
      <c r="H656" s="220">
        <v>27.2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146</v>
      </c>
      <c r="AU656" s="226" t="s">
        <v>144</v>
      </c>
      <c r="AV656" s="13" t="s">
        <v>144</v>
      </c>
      <c r="AW656" s="13" t="s">
        <v>33</v>
      </c>
      <c r="AX656" s="13" t="s">
        <v>77</v>
      </c>
      <c r="AY656" s="226" t="s">
        <v>137</v>
      </c>
    </row>
    <row r="657" spans="2:51" s="15" customFormat="1" ht="11.25">
      <c r="B657" s="248"/>
      <c r="C657" s="249"/>
      <c r="D657" s="217" t="s">
        <v>146</v>
      </c>
      <c r="E657" s="250" t="s">
        <v>1</v>
      </c>
      <c r="F657" s="251" t="s">
        <v>217</v>
      </c>
      <c r="G657" s="249"/>
      <c r="H657" s="252">
        <v>63.8</v>
      </c>
      <c r="I657" s="253"/>
      <c r="J657" s="249"/>
      <c r="K657" s="249"/>
      <c r="L657" s="254"/>
      <c r="M657" s="255"/>
      <c r="N657" s="256"/>
      <c r="O657" s="256"/>
      <c r="P657" s="256"/>
      <c r="Q657" s="256"/>
      <c r="R657" s="256"/>
      <c r="S657" s="256"/>
      <c r="T657" s="257"/>
      <c r="AT657" s="258" t="s">
        <v>146</v>
      </c>
      <c r="AU657" s="258" t="s">
        <v>144</v>
      </c>
      <c r="AV657" s="15" t="s">
        <v>143</v>
      </c>
      <c r="AW657" s="15" t="s">
        <v>33</v>
      </c>
      <c r="AX657" s="15" t="s">
        <v>84</v>
      </c>
      <c r="AY657" s="258" t="s">
        <v>137</v>
      </c>
    </row>
    <row r="658" spans="1:65" s="2" customFormat="1" ht="21.75" customHeight="1">
      <c r="A658" s="35"/>
      <c r="B658" s="36"/>
      <c r="C658" s="201" t="s">
        <v>726</v>
      </c>
      <c r="D658" s="201" t="s">
        <v>139</v>
      </c>
      <c r="E658" s="202" t="s">
        <v>727</v>
      </c>
      <c r="F658" s="203" t="s">
        <v>728</v>
      </c>
      <c r="G658" s="204" t="s">
        <v>220</v>
      </c>
      <c r="H658" s="205">
        <v>281.6</v>
      </c>
      <c r="I658" s="206"/>
      <c r="J658" s="207">
        <f>ROUND(I658*H658,2)</f>
        <v>0</v>
      </c>
      <c r="K658" s="208"/>
      <c r="L658" s="40"/>
      <c r="M658" s="209" t="s">
        <v>1</v>
      </c>
      <c r="N658" s="210" t="s">
        <v>43</v>
      </c>
      <c r="O658" s="72"/>
      <c r="P658" s="211">
        <f>O658*H658</f>
        <v>0</v>
      </c>
      <c r="Q658" s="211">
        <v>0.00028</v>
      </c>
      <c r="R658" s="211">
        <f>Q658*H658</f>
        <v>0.078848</v>
      </c>
      <c r="S658" s="211">
        <v>0</v>
      </c>
      <c r="T658" s="212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3" t="s">
        <v>224</v>
      </c>
      <c r="AT658" s="213" t="s">
        <v>139</v>
      </c>
      <c r="AU658" s="213" t="s">
        <v>144</v>
      </c>
      <c r="AY658" s="18" t="s">
        <v>137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18" t="s">
        <v>144</v>
      </c>
      <c r="BK658" s="214">
        <f>ROUND(I658*H658,2)</f>
        <v>0</v>
      </c>
      <c r="BL658" s="18" t="s">
        <v>224</v>
      </c>
      <c r="BM658" s="213" t="s">
        <v>729</v>
      </c>
    </row>
    <row r="659" spans="2:51" s="13" customFormat="1" ht="11.25">
      <c r="B659" s="215"/>
      <c r="C659" s="216"/>
      <c r="D659" s="217" t="s">
        <v>146</v>
      </c>
      <c r="E659" s="218" t="s">
        <v>1</v>
      </c>
      <c r="F659" s="219" t="s">
        <v>730</v>
      </c>
      <c r="G659" s="216"/>
      <c r="H659" s="220">
        <v>281.6</v>
      </c>
      <c r="I659" s="221"/>
      <c r="J659" s="216"/>
      <c r="K659" s="216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146</v>
      </c>
      <c r="AU659" s="226" t="s">
        <v>144</v>
      </c>
      <c r="AV659" s="13" t="s">
        <v>144</v>
      </c>
      <c r="AW659" s="13" t="s">
        <v>33</v>
      </c>
      <c r="AX659" s="13" t="s">
        <v>84</v>
      </c>
      <c r="AY659" s="226" t="s">
        <v>137</v>
      </c>
    </row>
    <row r="660" spans="1:65" s="2" customFormat="1" ht="21.75" customHeight="1">
      <c r="A660" s="35"/>
      <c r="B660" s="36"/>
      <c r="C660" s="201" t="s">
        <v>731</v>
      </c>
      <c r="D660" s="201" t="s">
        <v>139</v>
      </c>
      <c r="E660" s="202" t="s">
        <v>732</v>
      </c>
      <c r="F660" s="203" t="s">
        <v>733</v>
      </c>
      <c r="G660" s="204" t="s">
        <v>220</v>
      </c>
      <c r="H660" s="205">
        <v>12.2</v>
      </c>
      <c r="I660" s="206"/>
      <c r="J660" s="207">
        <f>ROUND(I660*H660,2)</f>
        <v>0</v>
      </c>
      <c r="K660" s="208"/>
      <c r="L660" s="40"/>
      <c r="M660" s="209" t="s">
        <v>1</v>
      </c>
      <c r="N660" s="210" t="s">
        <v>43</v>
      </c>
      <c r="O660" s="72"/>
      <c r="P660" s="211">
        <f>O660*H660</f>
        <v>0</v>
      </c>
      <c r="Q660" s="211">
        <v>0.00016</v>
      </c>
      <c r="R660" s="211">
        <f>Q660*H660</f>
        <v>0.001952</v>
      </c>
      <c r="S660" s="211">
        <v>0</v>
      </c>
      <c r="T660" s="212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3" t="s">
        <v>224</v>
      </c>
      <c r="AT660" s="213" t="s">
        <v>139</v>
      </c>
      <c r="AU660" s="213" t="s">
        <v>144</v>
      </c>
      <c r="AY660" s="18" t="s">
        <v>137</v>
      </c>
      <c r="BE660" s="214">
        <f>IF(N660="základní",J660,0)</f>
        <v>0</v>
      </c>
      <c r="BF660" s="214">
        <f>IF(N660="snížená",J660,0)</f>
        <v>0</v>
      </c>
      <c r="BG660" s="214">
        <f>IF(N660="zákl. přenesená",J660,0)</f>
        <v>0</v>
      </c>
      <c r="BH660" s="214">
        <f>IF(N660="sníž. přenesená",J660,0)</f>
        <v>0</v>
      </c>
      <c r="BI660" s="214">
        <f>IF(N660="nulová",J660,0)</f>
        <v>0</v>
      </c>
      <c r="BJ660" s="18" t="s">
        <v>144</v>
      </c>
      <c r="BK660" s="214">
        <f>ROUND(I660*H660,2)</f>
        <v>0</v>
      </c>
      <c r="BL660" s="18" t="s">
        <v>224</v>
      </c>
      <c r="BM660" s="213" t="s">
        <v>734</v>
      </c>
    </row>
    <row r="661" spans="2:51" s="13" customFormat="1" ht="11.25">
      <c r="B661" s="215"/>
      <c r="C661" s="216"/>
      <c r="D661" s="217" t="s">
        <v>146</v>
      </c>
      <c r="E661" s="218" t="s">
        <v>1</v>
      </c>
      <c r="F661" s="219" t="s">
        <v>735</v>
      </c>
      <c r="G661" s="216"/>
      <c r="H661" s="220">
        <v>12.2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146</v>
      </c>
      <c r="AU661" s="226" t="s">
        <v>144</v>
      </c>
      <c r="AV661" s="13" t="s">
        <v>144</v>
      </c>
      <c r="AW661" s="13" t="s">
        <v>33</v>
      </c>
      <c r="AX661" s="13" t="s">
        <v>84</v>
      </c>
      <c r="AY661" s="226" t="s">
        <v>137</v>
      </c>
    </row>
    <row r="662" spans="1:65" s="2" customFormat="1" ht="33" customHeight="1">
      <c r="A662" s="35"/>
      <c r="B662" s="36"/>
      <c r="C662" s="201" t="s">
        <v>736</v>
      </c>
      <c r="D662" s="201" t="s">
        <v>139</v>
      </c>
      <c r="E662" s="202" t="s">
        <v>737</v>
      </c>
      <c r="F662" s="203" t="s">
        <v>738</v>
      </c>
      <c r="G662" s="204" t="s">
        <v>177</v>
      </c>
      <c r="H662" s="205">
        <v>345.914</v>
      </c>
      <c r="I662" s="206"/>
      <c r="J662" s="207">
        <f>ROUND(I662*H662,2)</f>
        <v>0</v>
      </c>
      <c r="K662" s="208"/>
      <c r="L662" s="40"/>
      <c r="M662" s="209" t="s">
        <v>1</v>
      </c>
      <c r="N662" s="210" t="s">
        <v>43</v>
      </c>
      <c r="O662" s="72"/>
      <c r="P662" s="211">
        <f>O662*H662</f>
        <v>0</v>
      </c>
      <c r="Q662" s="211">
        <v>0</v>
      </c>
      <c r="R662" s="211">
        <f>Q662*H662</f>
        <v>0</v>
      </c>
      <c r="S662" s="211">
        <v>0</v>
      </c>
      <c r="T662" s="212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13" t="s">
        <v>224</v>
      </c>
      <c r="AT662" s="213" t="s">
        <v>139</v>
      </c>
      <c r="AU662" s="213" t="s">
        <v>144</v>
      </c>
      <c r="AY662" s="18" t="s">
        <v>137</v>
      </c>
      <c r="BE662" s="214">
        <f>IF(N662="základní",J662,0)</f>
        <v>0</v>
      </c>
      <c r="BF662" s="214">
        <f>IF(N662="snížená",J662,0)</f>
        <v>0</v>
      </c>
      <c r="BG662" s="214">
        <f>IF(N662="zákl. přenesená",J662,0)</f>
        <v>0</v>
      </c>
      <c r="BH662" s="214">
        <f>IF(N662="sníž. přenesená",J662,0)</f>
        <v>0</v>
      </c>
      <c r="BI662" s="214">
        <f>IF(N662="nulová",J662,0)</f>
        <v>0</v>
      </c>
      <c r="BJ662" s="18" t="s">
        <v>144</v>
      </c>
      <c r="BK662" s="214">
        <f>ROUND(I662*H662,2)</f>
        <v>0</v>
      </c>
      <c r="BL662" s="18" t="s">
        <v>224</v>
      </c>
      <c r="BM662" s="213" t="s">
        <v>739</v>
      </c>
    </row>
    <row r="663" spans="2:51" s="14" customFormat="1" ht="11.25">
      <c r="B663" s="227"/>
      <c r="C663" s="228"/>
      <c r="D663" s="217" t="s">
        <v>146</v>
      </c>
      <c r="E663" s="229" t="s">
        <v>1</v>
      </c>
      <c r="F663" s="230" t="s">
        <v>262</v>
      </c>
      <c r="G663" s="228"/>
      <c r="H663" s="229" t="s">
        <v>1</v>
      </c>
      <c r="I663" s="231"/>
      <c r="J663" s="228"/>
      <c r="K663" s="228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146</v>
      </c>
      <c r="AU663" s="236" t="s">
        <v>144</v>
      </c>
      <c r="AV663" s="14" t="s">
        <v>84</v>
      </c>
      <c r="AW663" s="14" t="s">
        <v>33</v>
      </c>
      <c r="AX663" s="14" t="s">
        <v>77</v>
      </c>
      <c r="AY663" s="236" t="s">
        <v>137</v>
      </c>
    </row>
    <row r="664" spans="2:51" s="13" customFormat="1" ht="33.75">
      <c r="B664" s="215"/>
      <c r="C664" s="216"/>
      <c r="D664" s="217" t="s">
        <v>146</v>
      </c>
      <c r="E664" s="218" t="s">
        <v>1</v>
      </c>
      <c r="F664" s="219" t="s">
        <v>263</v>
      </c>
      <c r="G664" s="216"/>
      <c r="H664" s="220">
        <v>345.914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146</v>
      </c>
      <c r="AU664" s="226" t="s">
        <v>144</v>
      </c>
      <c r="AV664" s="13" t="s">
        <v>144</v>
      </c>
      <c r="AW664" s="13" t="s">
        <v>33</v>
      </c>
      <c r="AX664" s="13" t="s">
        <v>77</v>
      </c>
      <c r="AY664" s="226" t="s">
        <v>137</v>
      </c>
    </row>
    <row r="665" spans="2:51" s="15" customFormat="1" ht="11.25">
      <c r="B665" s="248"/>
      <c r="C665" s="249"/>
      <c r="D665" s="217" t="s">
        <v>146</v>
      </c>
      <c r="E665" s="250" t="s">
        <v>1</v>
      </c>
      <c r="F665" s="251" t="s">
        <v>217</v>
      </c>
      <c r="G665" s="249"/>
      <c r="H665" s="252">
        <v>345.914</v>
      </c>
      <c r="I665" s="253"/>
      <c r="J665" s="249"/>
      <c r="K665" s="249"/>
      <c r="L665" s="254"/>
      <c r="M665" s="255"/>
      <c r="N665" s="256"/>
      <c r="O665" s="256"/>
      <c r="P665" s="256"/>
      <c r="Q665" s="256"/>
      <c r="R665" s="256"/>
      <c r="S665" s="256"/>
      <c r="T665" s="257"/>
      <c r="AT665" s="258" t="s">
        <v>146</v>
      </c>
      <c r="AU665" s="258" t="s">
        <v>144</v>
      </c>
      <c r="AV665" s="15" t="s">
        <v>143</v>
      </c>
      <c r="AW665" s="15" t="s">
        <v>33</v>
      </c>
      <c r="AX665" s="15" t="s">
        <v>84</v>
      </c>
      <c r="AY665" s="258" t="s">
        <v>137</v>
      </c>
    </row>
    <row r="666" spans="1:65" s="2" customFormat="1" ht="21.75" customHeight="1">
      <c r="A666" s="35"/>
      <c r="B666" s="36"/>
      <c r="C666" s="201" t="s">
        <v>740</v>
      </c>
      <c r="D666" s="201" t="s">
        <v>139</v>
      </c>
      <c r="E666" s="202" t="s">
        <v>741</v>
      </c>
      <c r="F666" s="203" t="s">
        <v>742</v>
      </c>
      <c r="G666" s="204" t="s">
        <v>177</v>
      </c>
      <c r="H666" s="205">
        <v>36.6</v>
      </c>
      <c r="I666" s="206"/>
      <c r="J666" s="207">
        <f>ROUND(I666*H666,2)</f>
        <v>0</v>
      </c>
      <c r="K666" s="208"/>
      <c r="L666" s="40"/>
      <c r="M666" s="209" t="s">
        <v>1</v>
      </c>
      <c r="N666" s="210" t="s">
        <v>43</v>
      </c>
      <c r="O666" s="72"/>
      <c r="P666" s="211">
        <f>O666*H666</f>
        <v>0</v>
      </c>
      <c r="Q666" s="211">
        <v>0.00458</v>
      </c>
      <c r="R666" s="211">
        <f>Q666*H666</f>
        <v>0.167628</v>
      </c>
      <c r="S666" s="211">
        <v>0</v>
      </c>
      <c r="T666" s="212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213" t="s">
        <v>224</v>
      </c>
      <c r="AT666" s="213" t="s">
        <v>139</v>
      </c>
      <c r="AU666" s="213" t="s">
        <v>144</v>
      </c>
      <c r="AY666" s="18" t="s">
        <v>137</v>
      </c>
      <c r="BE666" s="214">
        <f>IF(N666="základní",J666,0)</f>
        <v>0</v>
      </c>
      <c r="BF666" s="214">
        <f>IF(N666="snížená",J666,0)</f>
        <v>0</v>
      </c>
      <c r="BG666" s="214">
        <f>IF(N666="zákl. přenesená",J666,0)</f>
        <v>0</v>
      </c>
      <c r="BH666" s="214">
        <f>IF(N666="sníž. přenesená",J666,0)</f>
        <v>0</v>
      </c>
      <c r="BI666" s="214">
        <f>IF(N666="nulová",J666,0)</f>
        <v>0</v>
      </c>
      <c r="BJ666" s="18" t="s">
        <v>144</v>
      </c>
      <c r="BK666" s="214">
        <f>ROUND(I666*H666,2)</f>
        <v>0</v>
      </c>
      <c r="BL666" s="18" t="s">
        <v>224</v>
      </c>
      <c r="BM666" s="213" t="s">
        <v>743</v>
      </c>
    </row>
    <row r="667" spans="2:51" s="13" customFormat="1" ht="11.25">
      <c r="B667" s="215"/>
      <c r="C667" s="216"/>
      <c r="D667" s="217" t="s">
        <v>146</v>
      </c>
      <c r="E667" s="218" t="s">
        <v>1</v>
      </c>
      <c r="F667" s="219" t="s">
        <v>744</v>
      </c>
      <c r="G667" s="216"/>
      <c r="H667" s="220">
        <v>36.6</v>
      </c>
      <c r="I667" s="221"/>
      <c r="J667" s="216"/>
      <c r="K667" s="216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146</v>
      </c>
      <c r="AU667" s="226" t="s">
        <v>144</v>
      </c>
      <c r="AV667" s="13" t="s">
        <v>144</v>
      </c>
      <c r="AW667" s="13" t="s">
        <v>33</v>
      </c>
      <c r="AX667" s="13" t="s">
        <v>84</v>
      </c>
      <c r="AY667" s="226" t="s">
        <v>137</v>
      </c>
    </row>
    <row r="668" spans="1:65" s="2" customFormat="1" ht="21.75" customHeight="1">
      <c r="A668" s="35"/>
      <c r="B668" s="36"/>
      <c r="C668" s="201" t="s">
        <v>745</v>
      </c>
      <c r="D668" s="201" t="s">
        <v>139</v>
      </c>
      <c r="E668" s="202" t="s">
        <v>746</v>
      </c>
      <c r="F668" s="203" t="s">
        <v>747</v>
      </c>
      <c r="G668" s="204" t="s">
        <v>748</v>
      </c>
      <c r="H668" s="205">
        <v>1</v>
      </c>
      <c r="I668" s="206"/>
      <c r="J668" s="207">
        <f>ROUND(I668*H668,2)</f>
        <v>0</v>
      </c>
      <c r="K668" s="208"/>
      <c r="L668" s="40"/>
      <c r="M668" s="209" t="s">
        <v>1</v>
      </c>
      <c r="N668" s="210" t="s">
        <v>43</v>
      </c>
      <c r="O668" s="72"/>
      <c r="P668" s="211">
        <f>O668*H668</f>
        <v>0</v>
      </c>
      <c r="Q668" s="211">
        <v>0</v>
      </c>
      <c r="R668" s="211">
        <f>Q668*H668</f>
        <v>0</v>
      </c>
      <c r="S668" s="211">
        <v>0</v>
      </c>
      <c r="T668" s="212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213" t="s">
        <v>224</v>
      </c>
      <c r="AT668" s="213" t="s">
        <v>139</v>
      </c>
      <c r="AU668" s="213" t="s">
        <v>144</v>
      </c>
      <c r="AY668" s="18" t="s">
        <v>137</v>
      </c>
      <c r="BE668" s="214">
        <f>IF(N668="základní",J668,0)</f>
        <v>0</v>
      </c>
      <c r="BF668" s="214">
        <f>IF(N668="snížená",J668,0)</f>
        <v>0</v>
      </c>
      <c r="BG668" s="214">
        <f>IF(N668="zákl. přenesená",J668,0)</f>
        <v>0</v>
      </c>
      <c r="BH668" s="214">
        <f>IF(N668="sníž. přenesená",J668,0)</f>
        <v>0</v>
      </c>
      <c r="BI668" s="214">
        <f>IF(N668="nulová",J668,0)</f>
        <v>0</v>
      </c>
      <c r="BJ668" s="18" t="s">
        <v>144</v>
      </c>
      <c r="BK668" s="214">
        <f>ROUND(I668*H668,2)</f>
        <v>0</v>
      </c>
      <c r="BL668" s="18" t="s">
        <v>224</v>
      </c>
      <c r="BM668" s="213" t="s">
        <v>749</v>
      </c>
    </row>
    <row r="669" spans="2:63" s="12" customFormat="1" ht="22.9" customHeight="1">
      <c r="B669" s="185"/>
      <c r="C669" s="186"/>
      <c r="D669" s="187" t="s">
        <v>76</v>
      </c>
      <c r="E669" s="199" t="s">
        <v>750</v>
      </c>
      <c r="F669" s="199" t="s">
        <v>751</v>
      </c>
      <c r="G669" s="186"/>
      <c r="H669" s="186"/>
      <c r="I669" s="189"/>
      <c r="J669" s="200">
        <f>BK669</f>
        <v>0</v>
      </c>
      <c r="K669" s="186"/>
      <c r="L669" s="191"/>
      <c r="M669" s="192"/>
      <c r="N669" s="193"/>
      <c r="O669" s="193"/>
      <c r="P669" s="194">
        <f>SUM(P670:P686)</f>
        <v>0</v>
      </c>
      <c r="Q669" s="193"/>
      <c r="R669" s="194">
        <f>SUM(R670:R686)</f>
        <v>0.3173925</v>
      </c>
      <c r="S669" s="193"/>
      <c r="T669" s="195">
        <f>SUM(T670:T686)</f>
        <v>0</v>
      </c>
      <c r="AR669" s="196" t="s">
        <v>144</v>
      </c>
      <c r="AT669" s="197" t="s">
        <v>76</v>
      </c>
      <c r="AU669" s="197" t="s">
        <v>84</v>
      </c>
      <c r="AY669" s="196" t="s">
        <v>137</v>
      </c>
      <c r="BK669" s="198">
        <f>SUM(BK670:BK686)</f>
        <v>0</v>
      </c>
    </row>
    <row r="670" spans="1:65" s="2" customFormat="1" ht="21.75" customHeight="1">
      <c r="A670" s="35"/>
      <c r="B670" s="36"/>
      <c r="C670" s="201" t="s">
        <v>752</v>
      </c>
      <c r="D670" s="201" t="s">
        <v>139</v>
      </c>
      <c r="E670" s="202" t="s">
        <v>753</v>
      </c>
      <c r="F670" s="203" t="s">
        <v>754</v>
      </c>
      <c r="G670" s="204" t="s">
        <v>177</v>
      </c>
      <c r="H670" s="205">
        <v>50.5</v>
      </c>
      <c r="I670" s="206"/>
      <c r="J670" s="207">
        <f>ROUND(I670*H670,2)</f>
        <v>0</v>
      </c>
      <c r="K670" s="208"/>
      <c r="L670" s="40"/>
      <c r="M670" s="209" t="s">
        <v>1</v>
      </c>
      <c r="N670" s="210" t="s">
        <v>43</v>
      </c>
      <c r="O670" s="72"/>
      <c r="P670" s="211">
        <f>O670*H670</f>
        <v>0</v>
      </c>
      <c r="Q670" s="211">
        <v>3E-05</v>
      </c>
      <c r="R670" s="211">
        <f>Q670*H670</f>
        <v>0.001515</v>
      </c>
      <c r="S670" s="211">
        <v>0</v>
      </c>
      <c r="T670" s="212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213" t="s">
        <v>224</v>
      </c>
      <c r="AT670" s="213" t="s">
        <v>139</v>
      </c>
      <c r="AU670" s="213" t="s">
        <v>144</v>
      </c>
      <c r="AY670" s="18" t="s">
        <v>137</v>
      </c>
      <c r="BE670" s="214">
        <f>IF(N670="základní",J670,0)</f>
        <v>0</v>
      </c>
      <c r="BF670" s="214">
        <f>IF(N670="snížená",J670,0)</f>
        <v>0</v>
      </c>
      <c r="BG670" s="214">
        <f>IF(N670="zákl. přenesená",J670,0)</f>
        <v>0</v>
      </c>
      <c r="BH670" s="214">
        <f>IF(N670="sníž. přenesená",J670,0)</f>
        <v>0</v>
      </c>
      <c r="BI670" s="214">
        <f>IF(N670="nulová",J670,0)</f>
        <v>0</v>
      </c>
      <c r="BJ670" s="18" t="s">
        <v>144</v>
      </c>
      <c r="BK670" s="214">
        <f>ROUND(I670*H670,2)</f>
        <v>0</v>
      </c>
      <c r="BL670" s="18" t="s">
        <v>224</v>
      </c>
      <c r="BM670" s="213" t="s">
        <v>755</v>
      </c>
    </row>
    <row r="671" spans="2:51" s="13" customFormat="1" ht="11.25">
      <c r="B671" s="215"/>
      <c r="C671" s="216"/>
      <c r="D671" s="217" t="s">
        <v>146</v>
      </c>
      <c r="E671" s="218" t="s">
        <v>1</v>
      </c>
      <c r="F671" s="219" t="s">
        <v>519</v>
      </c>
      <c r="G671" s="216"/>
      <c r="H671" s="220">
        <v>50.5</v>
      </c>
      <c r="I671" s="221"/>
      <c r="J671" s="216"/>
      <c r="K671" s="216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146</v>
      </c>
      <c r="AU671" s="226" t="s">
        <v>144</v>
      </c>
      <c r="AV671" s="13" t="s">
        <v>144</v>
      </c>
      <c r="AW671" s="13" t="s">
        <v>33</v>
      </c>
      <c r="AX671" s="13" t="s">
        <v>84</v>
      </c>
      <c r="AY671" s="226" t="s">
        <v>137</v>
      </c>
    </row>
    <row r="672" spans="1:65" s="2" customFormat="1" ht="16.5" customHeight="1">
      <c r="A672" s="35"/>
      <c r="B672" s="36"/>
      <c r="C672" s="237" t="s">
        <v>756</v>
      </c>
      <c r="D672" s="237" t="s">
        <v>182</v>
      </c>
      <c r="E672" s="238" t="s">
        <v>757</v>
      </c>
      <c r="F672" s="239" t="s">
        <v>758</v>
      </c>
      <c r="G672" s="240" t="s">
        <v>185</v>
      </c>
      <c r="H672" s="241">
        <v>10.1</v>
      </c>
      <c r="I672" s="242"/>
      <c r="J672" s="243">
        <f>ROUND(I672*H672,2)</f>
        <v>0</v>
      </c>
      <c r="K672" s="244"/>
      <c r="L672" s="245"/>
      <c r="M672" s="246" t="s">
        <v>1</v>
      </c>
      <c r="N672" s="247" t="s">
        <v>43</v>
      </c>
      <c r="O672" s="72"/>
      <c r="P672" s="211">
        <f>O672*H672</f>
        <v>0</v>
      </c>
      <c r="Q672" s="211">
        <v>0.001</v>
      </c>
      <c r="R672" s="211">
        <f>Q672*H672</f>
        <v>0.0101</v>
      </c>
      <c r="S672" s="211">
        <v>0</v>
      </c>
      <c r="T672" s="212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3" t="s">
        <v>329</v>
      </c>
      <c r="AT672" s="213" t="s">
        <v>182</v>
      </c>
      <c r="AU672" s="213" t="s">
        <v>144</v>
      </c>
      <c r="AY672" s="18" t="s">
        <v>137</v>
      </c>
      <c r="BE672" s="214">
        <f>IF(N672="základní",J672,0)</f>
        <v>0</v>
      </c>
      <c r="BF672" s="214">
        <f>IF(N672="snížená",J672,0)</f>
        <v>0</v>
      </c>
      <c r="BG672" s="214">
        <f>IF(N672="zákl. přenesená",J672,0)</f>
        <v>0</v>
      </c>
      <c r="BH672" s="214">
        <f>IF(N672="sníž. přenesená",J672,0)</f>
        <v>0</v>
      </c>
      <c r="BI672" s="214">
        <f>IF(N672="nulová",J672,0)</f>
        <v>0</v>
      </c>
      <c r="BJ672" s="18" t="s">
        <v>144</v>
      </c>
      <c r="BK672" s="214">
        <f>ROUND(I672*H672,2)</f>
        <v>0</v>
      </c>
      <c r="BL672" s="18" t="s">
        <v>224</v>
      </c>
      <c r="BM672" s="213" t="s">
        <v>759</v>
      </c>
    </row>
    <row r="673" spans="2:51" s="13" customFormat="1" ht="11.25">
      <c r="B673" s="215"/>
      <c r="C673" s="216"/>
      <c r="D673" s="217" t="s">
        <v>146</v>
      </c>
      <c r="E673" s="218" t="s">
        <v>1</v>
      </c>
      <c r="F673" s="219" t="s">
        <v>760</v>
      </c>
      <c r="G673" s="216"/>
      <c r="H673" s="220">
        <v>10.1</v>
      </c>
      <c r="I673" s="221"/>
      <c r="J673" s="216"/>
      <c r="K673" s="216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146</v>
      </c>
      <c r="AU673" s="226" t="s">
        <v>144</v>
      </c>
      <c r="AV673" s="13" t="s">
        <v>144</v>
      </c>
      <c r="AW673" s="13" t="s">
        <v>33</v>
      </c>
      <c r="AX673" s="13" t="s">
        <v>77</v>
      </c>
      <c r="AY673" s="226" t="s">
        <v>137</v>
      </c>
    </row>
    <row r="674" spans="1:65" s="2" customFormat="1" ht="21.75" customHeight="1">
      <c r="A674" s="35"/>
      <c r="B674" s="36"/>
      <c r="C674" s="201" t="s">
        <v>761</v>
      </c>
      <c r="D674" s="201" t="s">
        <v>139</v>
      </c>
      <c r="E674" s="202" t="s">
        <v>762</v>
      </c>
      <c r="F674" s="203" t="s">
        <v>763</v>
      </c>
      <c r="G674" s="204" t="s">
        <v>177</v>
      </c>
      <c r="H674" s="205">
        <v>50.5</v>
      </c>
      <c r="I674" s="206"/>
      <c r="J674" s="207">
        <f>ROUND(I674*H674,2)</f>
        <v>0</v>
      </c>
      <c r="K674" s="208"/>
      <c r="L674" s="40"/>
      <c r="M674" s="209" t="s">
        <v>1</v>
      </c>
      <c r="N674" s="210" t="s">
        <v>43</v>
      </c>
      <c r="O674" s="72"/>
      <c r="P674" s="211">
        <f>O674*H674</f>
        <v>0</v>
      </c>
      <c r="Q674" s="211">
        <v>0.00088</v>
      </c>
      <c r="R674" s="211">
        <f>Q674*H674</f>
        <v>0.04444</v>
      </c>
      <c r="S674" s="211">
        <v>0</v>
      </c>
      <c r="T674" s="212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13" t="s">
        <v>224</v>
      </c>
      <c r="AT674" s="213" t="s">
        <v>139</v>
      </c>
      <c r="AU674" s="213" t="s">
        <v>144</v>
      </c>
      <c r="AY674" s="18" t="s">
        <v>137</v>
      </c>
      <c r="BE674" s="214">
        <f>IF(N674="základní",J674,0)</f>
        <v>0</v>
      </c>
      <c r="BF674" s="214">
        <f>IF(N674="snížená",J674,0)</f>
        <v>0</v>
      </c>
      <c r="BG674" s="214">
        <f>IF(N674="zákl. přenesená",J674,0)</f>
        <v>0</v>
      </c>
      <c r="BH674" s="214">
        <f>IF(N674="sníž. přenesená",J674,0)</f>
        <v>0</v>
      </c>
      <c r="BI674" s="214">
        <f>IF(N674="nulová",J674,0)</f>
        <v>0</v>
      </c>
      <c r="BJ674" s="18" t="s">
        <v>144</v>
      </c>
      <c r="BK674" s="214">
        <f>ROUND(I674*H674,2)</f>
        <v>0</v>
      </c>
      <c r="BL674" s="18" t="s">
        <v>224</v>
      </c>
      <c r="BM674" s="213" t="s">
        <v>764</v>
      </c>
    </row>
    <row r="675" spans="2:51" s="13" customFormat="1" ht="11.25">
      <c r="B675" s="215"/>
      <c r="C675" s="216"/>
      <c r="D675" s="217" t="s">
        <v>146</v>
      </c>
      <c r="E675" s="218" t="s">
        <v>1</v>
      </c>
      <c r="F675" s="219" t="s">
        <v>765</v>
      </c>
      <c r="G675" s="216"/>
      <c r="H675" s="220">
        <v>50.5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146</v>
      </c>
      <c r="AU675" s="226" t="s">
        <v>144</v>
      </c>
      <c r="AV675" s="13" t="s">
        <v>144</v>
      </c>
      <c r="AW675" s="13" t="s">
        <v>33</v>
      </c>
      <c r="AX675" s="13" t="s">
        <v>84</v>
      </c>
      <c r="AY675" s="226" t="s">
        <v>137</v>
      </c>
    </row>
    <row r="676" spans="1:65" s="2" customFormat="1" ht="16.5" customHeight="1">
      <c r="A676" s="35"/>
      <c r="B676" s="36"/>
      <c r="C676" s="237" t="s">
        <v>766</v>
      </c>
      <c r="D676" s="237" t="s">
        <v>182</v>
      </c>
      <c r="E676" s="238" t="s">
        <v>767</v>
      </c>
      <c r="F676" s="239" t="s">
        <v>768</v>
      </c>
      <c r="G676" s="240" t="s">
        <v>177</v>
      </c>
      <c r="H676" s="241">
        <v>58.075</v>
      </c>
      <c r="I676" s="242"/>
      <c r="J676" s="243">
        <f>ROUND(I676*H676,2)</f>
        <v>0</v>
      </c>
      <c r="K676" s="244"/>
      <c r="L676" s="245"/>
      <c r="M676" s="246" t="s">
        <v>1</v>
      </c>
      <c r="N676" s="247" t="s">
        <v>43</v>
      </c>
      <c r="O676" s="72"/>
      <c r="P676" s="211">
        <f>O676*H676</f>
        <v>0</v>
      </c>
      <c r="Q676" s="211">
        <v>0.0045</v>
      </c>
      <c r="R676" s="211">
        <f>Q676*H676</f>
        <v>0.2613375</v>
      </c>
      <c r="S676" s="211">
        <v>0</v>
      </c>
      <c r="T676" s="212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3" t="s">
        <v>329</v>
      </c>
      <c r="AT676" s="213" t="s">
        <v>182</v>
      </c>
      <c r="AU676" s="213" t="s">
        <v>144</v>
      </c>
      <c r="AY676" s="18" t="s">
        <v>137</v>
      </c>
      <c r="BE676" s="214">
        <f>IF(N676="základní",J676,0)</f>
        <v>0</v>
      </c>
      <c r="BF676" s="214">
        <f>IF(N676="snížená",J676,0)</f>
        <v>0</v>
      </c>
      <c r="BG676" s="214">
        <f>IF(N676="zákl. přenesená",J676,0)</f>
        <v>0</v>
      </c>
      <c r="BH676" s="214">
        <f>IF(N676="sníž. přenesená",J676,0)</f>
        <v>0</v>
      </c>
      <c r="BI676" s="214">
        <f>IF(N676="nulová",J676,0)</f>
        <v>0</v>
      </c>
      <c r="BJ676" s="18" t="s">
        <v>144</v>
      </c>
      <c r="BK676" s="214">
        <f>ROUND(I676*H676,2)</f>
        <v>0</v>
      </c>
      <c r="BL676" s="18" t="s">
        <v>224</v>
      </c>
      <c r="BM676" s="213" t="s">
        <v>769</v>
      </c>
    </row>
    <row r="677" spans="2:51" s="13" customFormat="1" ht="11.25">
      <c r="B677" s="215"/>
      <c r="C677" s="216"/>
      <c r="D677" s="217" t="s">
        <v>146</v>
      </c>
      <c r="E677" s="218" t="s">
        <v>1</v>
      </c>
      <c r="F677" s="219" t="s">
        <v>770</v>
      </c>
      <c r="G677" s="216"/>
      <c r="H677" s="220">
        <v>58.075</v>
      </c>
      <c r="I677" s="221"/>
      <c r="J677" s="216"/>
      <c r="K677" s="216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146</v>
      </c>
      <c r="AU677" s="226" t="s">
        <v>144</v>
      </c>
      <c r="AV677" s="13" t="s">
        <v>144</v>
      </c>
      <c r="AW677" s="13" t="s">
        <v>33</v>
      </c>
      <c r="AX677" s="13" t="s">
        <v>84</v>
      </c>
      <c r="AY677" s="226" t="s">
        <v>137</v>
      </c>
    </row>
    <row r="678" spans="1:65" s="2" customFormat="1" ht="21.75" customHeight="1">
      <c r="A678" s="35"/>
      <c r="B678" s="36"/>
      <c r="C678" s="201" t="s">
        <v>771</v>
      </c>
      <c r="D678" s="201" t="s">
        <v>139</v>
      </c>
      <c r="E678" s="202" t="s">
        <v>772</v>
      </c>
      <c r="F678" s="203" t="s">
        <v>773</v>
      </c>
      <c r="G678" s="204" t="s">
        <v>177</v>
      </c>
      <c r="H678" s="205">
        <v>132.825</v>
      </c>
      <c r="I678" s="206"/>
      <c r="J678" s="207">
        <f>ROUND(I678*H678,2)</f>
        <v>0</v>
      </c>
      <c r="K678" s="208"/>
      <c r="L678" s="40"/>
      <c r="M678" s="209" t="s">
        <v>1</v>
      </c>
      <c r="N678" s="210" t="s">
        <v>43</v>
      </c>
      <c r="O678" s="72"/>
      <c r="P678" s="211">
        <f>O678*H678</f>
        <v>0</v>
      </c>
      <c r="Q678" s="211">
        <v>0</v>
      </c>
      <c r="R678" s="211">
        <f>Q678*H678</f>
        <v>0</v>
      </c>
      <c r="S678" s="211">
        <v>0</v>
      </c>
      <c r="T678" s="212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3" t="s">
        <v>224</v>
      </c>
      <c r="AT678" s="213" t="s">
        <v>139</v>
      </c>
      <c r="AU678" s="213" t="s">
        <v>144</v>
      </c>
      <c r="AY678" s="18" t="s">
        <v>137</v>
      </c>
      <c r="BE678" s="214">
        <f>IF(N678="základní",J678,0)</f>
        <v>0</v>
      </c>
      <c r="BF678" s="214">
        <f>IF(N678="snížená",J678,0)</f>
        <v>0</v>
      </c>
      <c r="BG678" s="214">
        <f>IF(N678="zákl. přenesená",J678,0)</f>
        <v>0</v>
      </c>
      <c r="BH678" s="214">
        <f>IF(N678="sníž. přenesená",J678,0)</f>
        <v>0</v>
      </c>
      <c r="BI678" s="214">
        <f>IF(N678="nulová",J678,0)</f>
        <v>0</v>
      </c>
      <c r="BJ678" s="18" t="s">
        <v>144</v>
      </c>
      <c r="BK678" s="214">
        <f>ROUND(I678*H678,2)</f>
        <v>0</v>
      </c>
      <c r="BL678" s="18" t="s">
        <v>224</v>
      </c>
      <c r="BM678" s="213" t="s">
        <v>774</v>
      </c>
    </row>
    <row r="679" spans="2:51" s="13" customFormat="1" ht="11.25">
      <c r="B679" s="215"/>
      <c r="C679" s="216"/>
      <c r="D679" s="217" t="s">
        <v>146</v>
      </c>
      <c r="E679" s="218" t="s">
        <v>1</v>
      </c>
      <c r="F679" s="219" t="s">
        <v>775</v>
      </c>
      <c r="G679" s="216"/>
      <c r="H679" s="220">
        <v>58.075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146</v>
      </c>
      <c r="AU679" s="226" t="s">
        <v>144</v>
      </c>
      <c r="AV679" s="13" t="s">
        <v>144</v>
      </c>
      <c r="AW679" s="13" t="s">
        <v>33</v>
      </c>
      <c r="AX679" s="13" t="s">
        <v>77</v>
      </c>
      <c r="AY679" s="226" t="s">
        <v>137</v>
      </c>
    </row>
    <row r="680" spans="2:51" s="13" customFormat="1" ht="11.25">
      <c r="B680" s="215"/>
      <c r="C680" s="216"/>
      <c r="D680" s="217" t="s">
        <v>146</v>
      </c>
      <c r="E680" s="218" t="s">
        <v>1</v>
      </c>
      <c r="F680" s="219" t="s">
        <v>776</v>
      </c>
      <c r="G680" s="216"/>
      <c r="H680" s="220">
        <v>74.75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146</v>
      </c>
      <c r="AU680" s="226" t="s">
        <v>144</v>
      </c>
      <c r="AV680" s="13" t="s">
        <v>144</v>
      </c>
      <c r="AW680" s="13" t="s">
        <v>33</v>
      </c>
      <c r="AX680" s="13" t="s">
        <v>77</v>
      </c>
      <c r="AY680" s="226" t="s">
        <v>137</v>
      </c>
    </row>
    <row r="681" spans="2:51" s="15" customFormat="1" ht="11.25">
      <c r="B681" s="248"/>
      <c r="C681" s="249"/>
      <c r="D681" s="217" t="s">
        <v>146</v>
      </c>
      <c r="E681" s="250" t="s">
        <v>1</v>
      </c>
      <c r="F681" s="251" t="s">
        <v>217</v>
      </c>
      <c r="G681" s="249"/>
      <c r="H681" s="252">
        <v>132.825</v>
      </c>
      <c r="I681" s="253"/>
      <c r="J681" s="249"/>
      <c r="K681" s="249"/>
      <c r="L681" s="254"/>
      <c r="M681" s="255"/>
      <c r="N681" s="256"/>
      <c r="O681" s="256"/>
      <c r="P681" s="256"/>
      <c r="Q681" s="256"/>
      <c r="R681" s="256"/>
      <c r="S681" s="256"/>
      <c r="T681" s="257"/>
      <c r="AT681" s="258" t="s">
        <v>146</v>
      </c>
      <c r="AU681" s="258" t="s">
        <v>144</v>
      </c>
      <c r="AV681" s="15" t="s">
        <v>143</v>
      </c>
      <c r="AW681" s="15" t="s">
        <v>33</v>
      </c>
      <c r="AX681" s="15" t="s">
        <v>84</v>
      </c>
      <c r="AY681" s="258" t="s">
        <v>137</v>
      </c>
    </row>
    <row r="682" spans="1:65" s="2" customFormat="1" ht="21.75" customHeight="1">
      <c r="A682" s="35"/>
      <c r="B682" s="36"/>
      <c r="C682" s="201" t="s">
        <v>777</v>
      </c>
      <c r="D682" s="201" t="s">
        <v>139</v>
      </c>
      <c r="E682" s="202" t="s">
        <v>778</v>
      </c>
      <c r="F682" s="203" t="s">
        <v>779</v>
      </c>
      <c r="G682" s="204" t="s">
        <v>177</v>
      </c>
      <c r="H682" s="205">
        <v>132.825</v>
      </c>
      <c r="I682" s="206"/>
      <c r="J682" s="207">
        <f>ROUND(I682*H682,2)</f>
        <v>0</v>
      </c>
      <c r="K682" s="208"/>
      <c r="L682" s="40"/>
      <c r="M682" s="209" t="s">
        <v>1</v>
      </c>
      <c r="N682" s="210" t="s">
        <v>43</v>
      </c>
      <c r="O682" s="72"/>
      <c r="P682" s="211">
        <f>O682*H682</f>
        <v>0</v>
      </c>
      <c r="Q682" s="211">
        <v>0</v>
      </c>
      <c r="R682" s="211">
        <f>Q682*H682</f>
        <v>0</v>
      </c>
      <c r="S682" s="211">
        <v>0</v>
      </c>
      <c r="T682" s="212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3" t="s">
        <v>224</v>
      </c>
      <c r="AT682" s="213" t="s">
        <v>139</v>
      </c>
      <c r="AU682" s="213" t="s">
        <v>144</v>
      </c>
      <c r="AY682" s="18" t="s">
        <v>137</v>
      </c>
      <c r="BE682" s="214">
        <f>IF(N682="základní",J682,0)</f>
        <v>0</v>
      </c>
      <c r="BF682" s="214">
        <f>IF(N682="snížená",J682,0)</f>
        <v>0</v>
      </c>
      <c r="BG682" s="214">
        <f>IF(N682="zákl. přenesená",J682,0)</f>
        <v>0</v>
      </c>
      <c r="BH682" s="214">
        <f>IF(N682="sníž. přenesená",J682,0)</f>
        <v>0</v>
      </c>
      <c r="BI682" s="214">
        <f>IF(N682="nulová",J682,0)</f>
        <v>0</v>
      </c>
      <c r="BJ682" s="18" t="s">
        <v>144</v>
      </c>
      <c r="BK682" s="214">
        <f>ROUND(I682*H682,2)</f>
        <v>0</v>
      </c>
      <c r="BL682" s="18" t="s">
        <v>224</v>
      </c>
      <c r="BM682" s="213" t="s">
        <v>780</v>
      </c>
    </row>
    <row r="683" spans="2:51" s="13" customFormat="1" ht="11.25">
      <c r="B683" s="215"/>
      <c r="C683" s="216"/>
      <c r="D683" s="217" t="s">
        <v>146</v>
      </c>
      <c r="E683" s="218" t="s">
        <v>1</v>
      </c>
      <c r="F683" s="219" t="s">
        <v>775</v>
      </c>
      <c r="G683" s="216"/>
      <c r="H683" s="220">
        <v>58.075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146</v>
      </c>
      <c r="AU683" s="226" t="s">
        <v>144</v>
      </c>
      <c r="AV683" s="13" t="s">
        <v>144</v>
      </c>
      <c r="AW683" s="13" t="s">
        <v>33</v>
      </c>
      <c r="AX683" s="13" t="s">
        <v>77</v>
      </c>
      <c r="AY683" s="226" t="s">
        <v>137</v>
      </c>
    </row>
    <row r="684" spans="2:51" s="13" customFormat="1" ht="11.25">
      <c r="B684" s="215"/>
      <c r="C684" s="216"/>
      <c r="D684" s="217" t="s">
        <v>146</v>
      </c>
      <c r="E684" s="218" t="s">
        <v>1</v>
      </c>
      <c r="F684" s="219" t="s">
        <v>776</v>
      </c>
      <c r="G684" s="216"/>
      <c r="H684" s="220">
        <v>74.75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146</v>
      </c>
      <c r="AU684" s="226" t="s">
        <v>144</v>
      </c>
      <c r="AV684" s="13" t="s">
        <v>144</v>
      </c>
      <c r="AW684" s="13" t="s">
        <v>33</v>
      </c>
      <c r="AX684" s="13" t="s">
        <v>77</v>
      </c>
      <c r="AY684" s="226" t="s">
        <v>137</v>
      </c>
    </row>
    <row r="685" spans="2:51" s="15" customFormat="1" ht="11.25">
      <c r="B685" s="248"/>
      <c r="C685" s="249"/>
      <c r="D685" s="217" t="s">
        <v>146</v>
      </c>
      <c r="E685" s="250" t="s">
        <v>1</v>
      </c>
      <c r="F685" s="251" t="s">
        <v>217</v>
      </c>
      <c r="G685" s="249"/>
      <c r="H685" s="252">
        <v>132.825</v>
      </c>
      <c r="I685" s="253"/>
      <c r="J685" s="249"/>
      <c r="K685" s="249"/>
      <c r="L685" s="254"/>
      <c r="M685" s="255"/>
      <c r="N685" s="256"/>
      <c r="O685" s="256"/>
      <c r="P685" s="256"/>
      <c r="Q685" s="256"/>
      <c r="R685" s="256"/>
      <c r="S685" s="256"/>
      <c r="T685" s="257"/>
      <c r="AT685" s="258" t="s">
        <v>146</v>
      </c>
      <c r="AU685" s="258" t="s">
        <v>144</v>
      </c>
      <c r="AV685" s="15" t="s">
        <v>143</v>
      </c>
      <c r="AW685" s="15" t="s">
        <v>33</v>
      </c>
      <c r="AX685" s="15" t="s">
        <v>84</v>
      </c>
      <c r="AY685" s="258" t="s">
        <v>137</v>
      </c>
    </row>
    <row r="686" spans="1:65" s="2" customFormat="1" ht="21.75" customHeight="1">
      <c r="A686" s="35"/>
      <c r="B686" s="36"/>
      <c r="C686" s="201" t="s">
        <v>781</v>
      </c>
      <c r="D686" s="201" t="s">
        <v>139</v>
      </c>
      <c r="E686" s="202" t="s">
        <v>782</v>
      </c>
      <c r="F686" s="203" t="s">
        <v>783</v>
      </c>
      <c r="G686" s="204" t="s">
        <v>748</v>
      </c>
      <c r="H686" s="205">
        <v>1</v>
      </c>
      <c r="I686" s="206"/>
      <c r="J686" s="207">
        <f>ROUND(I686*H686,2)</f>
        <v>0</v>
      </c>
      <c r="K686" s="208"/>
      <c r="L686" s="40"/>
      <c r="M686" s="209" t="s">
        <v>1</v>
      </c>
      <c r="N686" s="210" t="s">
        <v>43</v>
      </c>
      <c r="O686" s="72"/>
      <c r="P686" s="211">
        <f>O686*H686</f>
        <v>0</v>
      </c>
      <c r="Q686" s="211">
        <v>0</v>
      </c>
      <c r="R686" s="211">
        <f>Q686*H686</f>
        <v>0</v>
      </c>
      <c r="S686" s="211">
        <v>0</v>
      </c>
      <c r="T686" s="212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13" t="s">
        <v>224</v>
      </c>
      <c r="AT686" s="213" t="s">
        <v>139</v>
      </c>
      <c r="AU686" s="213" t="s">
        <v>144</v>
      </c>
      <c r="AY686" s="18" t="s">
        <v>137</v>
      </c>
      <c r="BE686" s="214">
        <f>IF(N686="základní",J686,0)</f>
        <v>0</v>
      </c>
      <c r="BF686" s="214">
        <f>IF(N686="snížená",J686,0)</f>
        <v>0</v>
      </c>
      <c r="BG686" s="214">
        <f>IF(N686="zákl. přenesená",J686,0)</f>
        <v>0</v>
      </c>
      <c r="BH686" s="214">
        <f>IF(N686="sníž. přenesená",J686,0)</f>
        <v>0</v>
      </c>
      <c r="BI686" s="214">
        <f>IF(N686="nulová",J686,0)</f>
        <v>0</v>
      </c>
      <c r="BJ686" s="18" t="s">
        <v>144</v>
      </c>
      <c r="BK686" s="214">
        <f>ROUND(I686*H686,2)</f>
        <v>0</v>
      </c>
      <c r="BL686" s="18" t="s">
        <v>224</v>
      </c>
      <c r="BM686" s="213" t="s">
        <v>784</v>
      </c>
    </row>
    <row r="687" spans="2:63" s="12" customFormat="1" ht="22.9" customHeight="1">
      <c r="B687" s="185"/>
      <c r="C687" s="186"/>
      <c r="D687" s="187" t="s">
        <v>76</v>
      </c>
      <c r="E687" s="199" t="s">
        <v>785</v>
      </c>
      <c r="F687" s="199" t="s">
        <v>786</v>
      </c>
      <c r="G687" s="186"/>
      <c r="H687" s="186"/>
      <c r="I687" s="189"/>
      <c r="J687" s="200">
        <f>BK687</f>
        <v>0</v>
      </c>
      <c r="K687" s="186"/>
      <c r="L687" s="191"/>
      <c r="M687" s="192"/>
      <c r="N687" s="193"/>
      <c r="O687" s="193"/>
      <c r="P687" s="194">
        <f>SUM(P688:P717)</f>
        <v>0</v>
      </c>
      <c r="Q687" s="193"/>
      <c r="R687" s="194">
        <f>SUM(R688:R717)</f>
        <v>20.280912300000004</v>
      </c>
      <c r="S687" s="193"/>
      <c r="T687" s="195">
        <f>SUM(T688:T717)</f>
        <v>0</v>
      </c>
      <c r="AR687" s="196" t="s">
        <v>144</v>
      </c>
      <c r="AT687" s="197" t="s">
        <v>76</v>
      </c>
      <c r="AU687" s="197" t="s">
        <v>84</v>
      </c>
      <c r="AY687" s="196" t="s">
        <v>137</v>
      </c>
      <c r="BK687" s="198">
        <f>SUM(BK688:BK717)</f>
        <v>0</v>
      </c>
    </row>
    <row r="688" spans="1:65" s="2" customFormat="1" ht="21.75" customHeight="1">
      <c r="A688" s="35"/>
      <c r="B688" s="36"/>
      <c r="C688" s="201" t="s">
        <v>787</v>
      </c>
      <c r="D688" s="201" t="s">
        <v>139</v>
      </c>
      <c r="E688" s="202" t="s">
        <v>788</v>
      </c>
      <c r="F688" s="203" t="s">
        <v>789</v>
      </c>
      <c r="G688" s="204" t="s">
        <v>177</v>
      </c>
      <c r="H688" s="205">
        <v>22.2</v>
      </c>
      <c r="I688" s="206"/>
      <c r="J688" s="207">
        <f>ROUND(I688*H688,2)</f>
        <v>0</v>
      </c>
      <c r="K688" s="208"/>
      <c r="L688" s="40"/>
      <c r="M688" s="209" t="s">
        <v>1</v>
      </c>
      <c r="N688" s="210" t="s">
        <v>43</v>
      </c>
      <c r="O688" s="72"/>
      <c r="P688" s="211">
        <f>O688*H688</f>
        <v>0</v>
      </c>
      <c r="Q688" s="211">
        <v>0</v>
      </c>
      <c r="R688" s="211">
        <f>Q688*H688</f>
        <v>0</v>
      </c>
      <c r="S688" s="211">
        <v>0</v>
      </c>
      <c r="T688" s="212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13" t="s">
        <v>224</v>
      </c>
      <c r="AT688" s="213" t="s">
        <v>139</v>
      </c>
      <c r="AU688" s="213" t="s">
        <v>144</v>
      </c>
      <c r="AY688" s="18" t="s">
        <v>137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18" t="s">
        <v>144</v>
      </c>
      <c r="BK688" s="214">
        <f>ROUND(I688*H688,2)</f>
        <v>0</v>
      </c>
      <c r="BL688" s="18" t="s">
        <v>224</v>
      </c>
      <c r="BM688" s="213" t="s">
        <v>790</v>
      </c>
    </row>
    <row r="689" spans="2:51" s="13" customFormat="1" ht="11.25">
      <c r="B689" s="215"/>
      <c r="C689" s="216"/>
      <c r="D689" s="217" t="s">
        <v>146</v>
      </c>
      <c r="E689" s="218" t="s">
        <v>1</v>
      </c>
      <c r="F689" s="219" t="s">
        <v>505</v>
      </c>
      <c r="G689" s="216"/>
      <c r="H689" s="220">
        <v>22.2</v>
      </c>
      <c r="I689" s="221"/>
      <c r="J689" s="216"/>
      <c r="K689" s="216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146</v>
      </c>
      <c r="AU689" s="226" t="s">
        <v>144</v>
      </c>
      <c r="AV689" s="13" t="s">
        <v>144</v>
      </c>
      <c r="AW689" s="13" t="s">
        <v>33</v>
      </c>
      <c r="AX689" s="13" t="s">
        <v>84</v>
      </c>
      <c r="AY689" s="226" t="s">
        <v>137</v>
      </c>
    </row>
    <row r="690" spans="1:65" s="2" customFormat="1" ht="16.5" customHeight="1">
      <c r="A690" s="35"/>
      <c r="B690" s="36"/>
      <c r="C690" s="237" t="s">
        <v>791</v>
      </c>
      <c r="D690" s="237" t="s">
        <v>182</v>
      </c>
      <c r="E690" s="238" t="s">
        <v>792</v>
      </c>
      <c r="F690" s="239" t="s">
        <v>793</v>
      </c>
      <c r="G690" s="240" t="s">
        <v>177</v>
      </c>
      <c r="H690" s="241">
        <v>24.42</v>
      </c>
      <c r="I690" s="242"/>
      <c r="J690" s="243">
        <f>ROUND(I690*H690,2)</f>
        <v>0</v>
      </c>
      <c r="K690" s="244"/>
      <c r="L690" s="245"/>
      <c r="M690" s="246" t="s">
        <v>1</v>
      </c>
      <c r="N690" s="247" t="s">
        <v>43</v>
      </c>
      <c r="O690" s="72"/>
      <c r="P690" s="211">
        <f>O690*H690</f>
        <v>0</v>
      </c>
      <c r="Q690" s="211">
        <v>0.0012</v>
      </c>
      <c r="R690" s="211">
        <f>Q690*H690</f>
        <v>0.029304</v>
      </c>
      <c r="S690" s="211">
        <v>0</v>
      </c>
      <c r="T690" s="212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3" t="s">
        <v>329</v>
      </c>
      <c r="AT690" s="213" t="s">
        <v>182</v>
      </c>
      <c r="AU690" s="213" t="s">
        <v>144</v>
      </c>
      <c r="AY690" s="18" t="s">
        <v>137</v>
      </c>
      <c r="BE690" s="214">
        <f>IF(N690="základní",J690,0)</f>
        <v>0</v>
      </c>
      <c r="BF690" s="214">
        <f>IF(N690="snížená",J690,0)</f>
        <v>0</v>
      </c>
      <c r="BG690" s="214">
        <f>IF(N690="zákl. přenesená",J690,0)</f>
        <v>0</v>
      </c>
      <c r="BH690" s="214">
        <f>IF(N690="sníž. přenesená",J690,0)</f>
        <v>0</v>
      </c>
      <c r="BI690" s="214">
        <f>IF(N690="nulová",J690,0)</f>
        <v>0</v>
      </c>
      <c r="BJ690" s="18" t="s">
        <v>144</v>
      </c>
      <c r="BK690" s="214">
        <f>ROUND(I690*H690,2)</f>
        <v>0</v>
      </c>
      <c r="BL690" s="18" t="s">
        <v>224</v>
      </c>
      <c r="BM690" s="213" t="s">
        <v>794</v>
      </c>
    </row>
    <row r="691" spans="1:47" s="2" customFormat="1" ht="19.5">
      <c r="A691" s="35"/>
      <c r="B691" s="36"/>
      <c r="C691" s="37"/>
      <c r="D691" s="217" t="s">
        <v>373</v>
      </c>
      <c r="E691" s="37"/>
      <c r="F691" s="270" t="s">
        <v>795</v>
      </c>
      <c r="G691" s="37"/>
      <c r="H691" s="37"/>
      <c r="I691" s="112"/>
      <c r="J691" s="37"/>
      <c r="K691" s="37"/>
      <c r="L691" s="40"/>
      <c r="M691" s="271"/>
      <c r="N691" s="272"/>
      <c r="O691" s="72"/>
      <c r="P691" s="72"/>
      <c r="Q691" s="72"/>
      <c r="R691" s="72"/>
      <c r="S691" s="72"/>
      <c r="T691" s="73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T691" s="18" t="s">
        <v>373</v>
      </c>
      <c r="AU691" s="18" t="s">
        <v>144</v>
      </c>
    </row>
    <row r="692" spans="2:51" s="13" customFormat="1" ht="11.25">
      <c r="B692" s="215"/>
      <c r="C692" s="216"/>
      <c r="D692" s="217" t="s">
        <v>146</v>
      </c>
      <c r="E692" s="218" t="s">
        <v>1</v>
      </c>
      <c r="F692" s="219" t="s">
        <v>796</v>
      </c>
      <c r="G692" s="216"/>
      <c r="H692" s="220">
        <v>24.42</v>
      </c>
      <c r="I692" s="221"/>
      <c r="J692" s="216"/>
      <c r="K692" s="216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146</v>
      </c>
      <c r="AU692" s="226" t="s">
        <v>144</v>
      </c>
      <c r="AV692" s="13" t="s">
        <v>144</v>
      </c>
      <c r="AW692" s="13" t="s">
        <v>33</v>
      </c>
      <c r="AX692" s="13" t="s">
        <v>84</v>
      </c>
      <c r="AY692" s="226" t="s">
        <v>137</v>
      </c>
    </row>
    <row r="693" spans="1:65" s="2" customFormat="1" ht="21.75" customHeight="1">
      <c r="A693" s="35"/>
      <c r="B693" s="36"/>
      <c r="C693" s="201" t="s">
        <v>797</v>
      </c>
      <c r="D693" s="201" t="s">
        <v>139</v>
      </c>
      <c r="E693" s="202" t="s">
        <v>798</v>
      </c>
      <c r="F693" s="203" t="s">
        <v>799</v>
      </c>
      <c r="G693" s="204" t="s">
        <v>177</v>
      </c>
      <c r="H693" s="205">
        <v>22.2</v>
      </c>
      <c r="I693" s="206"/>
      <c r="J693" s="207">
        <f>ROUND(I693*H693,2)</f>
        <v>0</v>
      </c>
      <c r="K693" s="208"/>
      <c r="L693" s="40"/>
      <c r="M693" s="209" t="s">
        <v>1</v>
      </c>
      <c r="N693" s="210" t="s">
        <v>43</v>
      </c>
      <c r="O693" s="72"/>
      <c r="P693" s="211">
        <f>O693*H693</f>
        <v>0</v>
      </c>
      <c r="Q693" s="211">
        <v>0</v>
      </c>
      <c r="R693" s="211">
        <f>Q693*H693</f>
        <v>0</v>
      </c>
      <c r="S693" s="211">
        <v>0</v>
      </c>
      <c r="T693" s="212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13" t="s">
        <v>224</v>
      </c>
      <c r="AT693" s="213" t="s">
        <v>139</v>
      </c>
      <c r="AU693" s="213" t="s">
        <v>144</v>
      </c>
      <c r="AY693" s="18" t="s">
        <v>137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18" t="s">
        <v>144</v>
      </c>
      <c r="BK693" s="214">
        <f>ROUND(I693*H693,2)</f>
        <v>0</v>
      </c>
      <c r="BL693" s="18" t="s">
        <v>224</v>
      </c>
      <c r="BM693" s="213" t="s">
        <v>800</v>
      </c>
    </row>
    <row r="694" spans="2:51" s="13" customFormat="1" ht="11.25">
      <c r="B694" s="215"/>
      <c r="C694" s="216"/>
      <c r="D694" s="217" t="s">
        <v>146</v>
      </c>
      <c r="E694" s="218" t="s">
        <v>1</v>
      </c>
      <c r="F694" s="219" t="s">
        <v>505</v>
      </c>
      <c r="G694" s="216"/>
      <c r="H694" s="220">
        <v>22.2</v>
      </c>
      <c r="I694" s="221"/>
      <c r="J694" s="216"/>
      <c r="K694" s="216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146</v>
      </c>
      <c r="AU694" s="226" t="s">
        <v>144</v>
      </c>
      <c r="AV694" s="13" t="s">
        <v>144</v>
      </c>
      <c r="AW694" s="13" t="s">
        <v>33</v>
      </c>
      <c r="AX694" s="13" t="s">
        <v>84</v>
      </c>
      <c r="AY694" s="226" t="s">
        <v>137</v>
      </c>
    </row>
    <row r="695" spans="1:65" s="2" customFormat="1" ht="16.5" customHeight="1">
      <c r="A695" s="35"/>
      <c r="B695" s="36"/>
      <c r="C695" s="237" t="s">
        <v>801</v>
      </c>
      <c r="D695" s="237" t="s">
        <v>182</v>
      </c>
      <c r="E695" s="238" t="s">
        <v>802</v>
      </c>
      <c r="F695" s="239" t="s">
        <v>803</v>
      </c>
      <c r="G695" s="240" t="s">
        <v>177</v>
      </c>
      <c r="H695" s="241">
        <v>25.53</v>
      </c>
      <c r="I695" s="242"/>
      <c r="J695" s="243">
        <f>ROUND(I695*H695,2)</f>
        <v>0</v>
      </c>
      <c r="K695" s="244"/>
      <c r="L695" s="245"/>
      <c r="M695" s="246" t="s">
        <v>1</v>
      </c>
      <c r="N695" s="247" t="s">
        <v>43</v>
      </c>
      <c r="O695" s="72"/>
      <c r="P695" s="211">
        <f>O695*H695</f>
        <v>0</v>
      </c>
      <c r="Q695" s="211">
        <v>0.00011</v>
      </c>
      <c r="R695" s="211">
        <f>Q695*H695</f>
        <v>0.0028083</v>
      </c>
      <c r="S695" s="211">
        <v>0</v>
      </c>
      <c r="T695" s="212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213" t="s">
        <v>329</v>
      </c>
      <c r="AT695" s="213" t="s">
        <v>182</v>
      </c>
      <c r="AU695" s="213" t="s">
        <v>144</v>
      </c>
      <c r="AY695" s="18" t="s">
        <v>137</v>
      </c>
      <c r="BE695" s="214">
        <f>IF(N695="základní",J695,0)</f>
        <v>0</v>
      </c>
      <c r="BF695" s="214">
        <f>IF(N695="snížená",J695,0)</f>
        <v>0</v>
      </c>
      <c r="BG695" s="214">
        <f>IF(N695="zákl. přenesená",J695,0)</f>
        <v>0</v>
      </c>
      <c r="BH695" s="214">
        <f>IF(N695="sníž. přenesená",J695,0)</f>
        <v>0</v>
      </c>
      <c r="BI695" s="214">
        <f>IF(N695="nulová",J695,0)</f>
        <v>0</v>
      </c>
      <c r="BJ695" s="18" t="s">
        <v>144</v>
      </c>
      <c r="BK695" s="214">
        <f>ROUND(I695*H695,2)</f>
        <v>0</v>
      </c>
      <c r="BL695" s="18" t="s">
        <v>224</v>
      </c>
      <c r="BM695" s="213" t="s">
        <v>804</v>
      </c>
    </row>
    <row r="696" spans="1:47" s="2" customFormat="1" ht="19.5">
      <c r="A696" s="35"/>
      <c r="B696" s="36"/>
      <c r="C696" s="37"/>
      <c r="D696" s="217" t="s">
        <v>373</v>
      </c>
      <c r="E696" s="37"/>
      <c r="F696" s="270" t="s">
        <v>805</v>
      </c>
      <c r="G696" s="37"/>
      <c r="H696" s="37"/>
      <c r="I696" s="112"/>
      <c r="J696" s="37"/>
      <c r="K696" s="37"/>
      <c r="L696" s="40"/>
      <c r="M696" s="271"/>
      <c r="N696" s="272"/>
      <c r="O696" s="72"/>
      <c r="P696" s="72"/>
      <c r="Q696" s="72"/>
      <c r="R696" s="72"/>
      <c r="S696" s="72"/>
      <c r="T696" s="73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T696" s="18" t="s">
        <v>373</v>
      </c>
      <c r="AU696" s="18" t="s">
        <v>144</v>
      </c>
    </row>
    <row r="697" spans="2:51" s="13" customFormat="1" ht="11.25">
      <c r="B697" s="215"/>
      <c r="C697" s="216"/>
      <c r="D697" s="217" t="s">
        <v>146</v>
      </c>
      <c r="E697" s="218" t="s">
        <v>1</v>
      </c>
      <c r="F697" s="219" t="s">
        <v>806</v>
      </c>
      <c r="G697" s="216"/>
      <c r="H697" s="220">
        <v>25.53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146</v>
      </c>
      <c r="AU697" s="226" t="s">
        <v>144</v>
      </c>
      <c r="AV697" s="13" t="s">
        <v>144</v>
      </c>
      <c r="AW697" s="13" t="s">
        <v>33</v>
      </c>
      <c r="AX697" s="13" t="s">
        <v>84</v>
      </c>
      <c r="AY697" s="226" t="s">
        <v>137</v>
      </c>
    </row>
    <row r="698" spans="1:65" s="2" customFormat="1" ht="16.5" customHeight="1">
      <c r="A698" s="35"/>
      <c r="B698" s="36"/>
      <c r="C698" s="201" t="s">
        <v>807</v>
      </c>
      <c r="D698" s="201" t="s">
        <v>139</v>
      </c>
      <c r="E698" s="202" t="s">
        <v>808</v>
      </c>
      <c r="F698" s="203" t="s">
        <v>809</v>
      </c>
      <c r="G698" s="204" t="s">
        <v>177</v>
      </c>
      <c r="H698" s="205">
        <v>997.1</v>
      </c>
      <c r="I698" s="206"/>
      <c r="J698" s="207">
        <f>ROUND(I698*H698,2)</f>
        <v>0</v>
      </c>
      <c r="K698" s="208"/>
      <c r="L698" s="40"/>
      <c r="M698" s="209" t="s">
        <v>1</v>
      </c>
      <c r="N698" s="210" t="s">
        <v>43</v>
      </c>
      <c r="O698" s="72"/>
      <c r="P698" s="211">
        <f>O698*H698</f>
        <v>0</v>
      </c>
      <c r="Q698" s="211">
        <v>0</v>
      </c>
      <c r="R698" s="211">
        <f>Q698*H698</f>
        <v>0</v>
      </c>
      <c r="S698" s="211">
        <v>0</v>
      </c>
      <c r="T698" s="212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3" t="s">
        <v>224</v>
      </c>
      <c r="AT698" s="213" t="s">
        <v>139</v>
      </c>
      <c r="AU698" s="213" t="s">
        <v>144</v>
      </c>
      <c r="AY698" s="18" t="s">
        <v>137</v>
      </c>
      <c r="BE698" s="214">
        <f>IF(N698="základní",J698,0)</f>
        <v>0</v>
      </c>
      <c r="BF698" s="214">
        <f>IF(N698="snížená",J698,0)</f>
        <v>0</v>
      </c>
      <c r="BG698" s="214">
        <f>IF(N698="zákl. přenesená",J698,0)</f>
        <v>0</v>
      </c>
      <c r="BH698" s="214">
        <f>IF(N698="sníž. přenesená",J698,0)</f>
        <v>0</v>
      </c>
      <c r="BI698" s="214">
        <f>IF(N698="nulová",J698,0)</f>
        <v>0</v>
      </c>
      <c r="BJ698" s="18" t="s">
        <v>144</v>
      </c>
      <c r="BK698" s="214">
        <f>ROUND(I698*H698,2)</f>
        <v>0</v>
      </c>
      <c r="BL698" s="18" t="s">
        <v>224</v>
      </c>
      <c r="BM698" s="213" t="s">
        <v>810</v>
      </c>
    </row>
    <row r="699" spans="2:51" s="13" customFormat="1" ht="11.25">
      <c r="B699" s="215"/>
      <c r="C699" s="216"/>
      <c r="D699" s="217" t="s">
        <v>146</v>
      </c>
      <c r="E699" s="218" t="s">
        <v>1</v>
      </c>
      <c r="F699" s="219" t="s">
        <v>811</v>
      </c>
      <c r="G699" s="216"/>
      <c r="H699" s="220">
        <v>997.1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146</v>
      </c>
      <c r="AU699" s="226" t="s">
        <v>144</v>
      </c>
      <c r="AV699" s="13" t="s">
        <v>144</v>
      </c>
      <c r="AW699" s="13" t="s">
        <v>33</v>
      </c>
      <c r="AX699" s="13" t="s">
        <v>84</v>
      </c>
      <c r="AY699" s="226" t="s">
        <v>137</v>
      </c>
    </row>
    <row r="700" spans="1:65" s="2" customFormat="1" ht="21.75" customHeight="1">
      <c r="A700" s="35"/>
      <c r="B700" s="36"/>
      <c r="C700" s="201" t="s">
        <v>812</v>
      </c>
      <c r="D700" s="201" t="s">
        <v>139</v>
      </c>
      <c r="E700" s="202" t="s">
        <v>813</v>
      </c>
      <c r="F700" s="203" t="s">
        <v>814</v>
      </c>
      <c r="G700" s="204" t="s">
        <v>177</v>
      </c>
      <c r="H700" s="205">
        <v>50.5</v>
      </c>
      <c r="I700" s="206"/>
      <c r="J700" s="207">
        <f>ROUND(I700*H700,2)</f>
        <v>0</v>
      </c>
      <c r="K700" s="208"/>
      <c r="L700" s="40"/>
      <c r="M700" s="209" t="s">
        <v>1</v>
      </c>
      <c r="N700" s="210" t="s">
        <v>43</v>
      </c>
      <c r="O700" s="72"/>
      <c r="P700" s="211">
        <f>O700*H700</f>
        <v>0</v>
      </c>
      <c r="Q700" s="211">
        <v>0</v>
      </c>
      <c r="R700" s="211">
        <f>Q700*H700</f>
        <v>0</v>
      </c>
      <c r="S700" s="211">
        <v>0</v>
      </c>
      <c r="T700" s="212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3" t="s">
        <v>224</v>
      </c>
      <c r="AT700" s="213" t="s">
        <v>139</v>
      </c>
      <c r="AU700" s="213" t="s">
        <v>144</v>
      </c>
      <c r="AY700" s="18" t="s">
        <v>137</v>
      </c>
      <c r="BE700" s="214">
        <f>IF(N700="základní",J700,0)</f>
        <v>0</v>
      </c>
      <c r="BF700" s="214">
        <f>IF(N700="snížená",J700,0)</f>
        <v>0</v>
      </c>
      <c r="BG700" s="214">
        <f>IF(N700="zákl. přenesená",J700,0)</f>
        <v>0</v>
      </c>
      <c r="BH700" s="214">
        <f>IF(N700="sníž. přenesená",J700,0)</f>
        <v>0</v>
      </c>
      <c r="BI700" s="214">
        <f>IF(N700="nulová",J700,0)</f>
        <v>0</v>
      </c>
      <c r="BJ700" s="18" t="s">
        <v>144</v>
      </c>
      <c r="BK700" s="214">
        <f>ROUND(I700*H700,2)</f>
        <v>0</v>
      </c>
      <c r="BL700" s="18" t="s">
        <v>224</v>
      </c>
      <c r="BM700" s="213" t="s">
        <v>815</v>
      </c>
    </row>
    <row r="701" spans="1:65" s="2" customFormat="1" ht="33" customHeight="1">
      <c r="A701" s="35"/>
      <c r="B701" s="36"/>
      <c r="C701" s="201" t="s">
        <v>816</v>
      </c>
      <c r="D701" s="201" t="s">
        <v>139</v>
      </c>
      <c r="E701" s="202" t="s">
        <v>817</v>
      </c>
      <c r="F701" s="203" t="s">
        <v>818</v>
      </c>
      <c r="G701" s="204" t="s">
        <v>177</v>
      </c>
      <c r="H701" s="205">
        <v>165</v>
      </c>
      <c r="I701" s="206"/>
      <c r="J701" s="207">
        <f>ROUND(I701*H701,2)</f>
        <v>0</v>
      </c>
      <c r="K701" s="208"/>
      <c r="L701" s="40"/>
      <c r="M701" s="209" t="s">
        <v>1</v>
      </c>
      <c r="N701" s="210" t="s">
        <v>43</v>
      </c>
      <c r="O701" s="72"/>
      <c r="P701" s="211">
        <f>O701*H701</f>
        <v>0</v>
      </c>
      <c r="Q701" s="211">
        <v>0</v>
      </c>
      <c r="R701" s="211">
        <f>Q701*H701</f>
        <v>0</v>
      </c>
      <c r="S701" s="211">
        <v>0</v>
      </c>
      <c r="T701" s="212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213" t="s">
        <v>224</v>
      </c>
      <c r="AT701" s="213" t="s">
        <v>139</v>
      </c>
      <c r="AU701" s="213" t="s">
        <v>144</v>
      </c>
      <c r="AY701" s="18" t="s">
        <v>137</v>
      </c>
      <c r="BE701" s="214">
        <f>IF(N701="základní",J701,0)</f>
        <v>0</v>
      </c>
      <c r="BF701" s="214">
        <f>IF(N701="snížená",J701,0)</f>
        <v>0</v>
      </c>
      <c r="BG701" s="214">
        <f>IF(N701="zákl. přenesená",J701,0)</f>
        <v>0</v>
      </c>
      <c r="BH701" s="214">
        <f>IF(N701="sníž. přenesená",J701,0)</f>
        <v>0</v>
      </c>
      <c r="BI701" s="214">
        <f>IF(N701="nulová",J701,0)</f>
        <v>0</v>
      </c>
      <c r="BJ701" s="18" t="s">
        <v>144</v>
      </c>
      <c r="BK701" s="214">
        <f>ROUND(I701*H701,2)</f>
        <v>0</v>
      </c>
      <c r="BL701" s="18" t="s">
        <v>224</v>
      </c>
      <c r="BM701" s="213" t="s">
        <v>819</v>
      </c>
    </row>
    <row r="702" spans="2:51" s="13" customFormat="1" ht="11.25">
      <c r="B702" s="215"/>
      <c r="C702" s="216"/>
      <c r="D702" s="217" t="s">
        <v>146</v>
      </c>
      <c r="E702" s="218" t="s">
        <v>1</v>
      </c>
      <c r="F702" s="219" t="s">
        <v>820</v>
      </c>
      <c r="G702" s="216"/>
      <c r="H702" s="220">
        <v>165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146</v>
      </c>
      <c r="AU702" s="226" t="s">
        <v>144</v>
      </c>
      <c r="AV702" s="13" t="s">
        <v>144</v>
      </c>
      <c r="AW702" s="13" t="s">
        <v>33</v>
      </c>
      <c r="AX702" s="13" t="s">
        <v>84</v>
      </c>
      <c r="AY702" s="226" t="s">
        <v>137</v>
      </c>
    </row>
    <row r="703" spans="1:65" s="2" customFormat="1" ht="21.75" customHeight="1">
      <c r="A703" s="35"/>
      <c r="B703" s="36"/>
      <c r="C703" s="201" t="s">
        <v>821</v>
      </c>
      <c r="D703" s="201" t="s">
        <v>139</v>
      </c>
      <c r="E703" s="202" t="s">
        <v>822</v>
      </c>
      <c r="F703" s="203" t="s">
        <v>823</v>
      </c>
      <c r="G703" s="204" t="s">
        <v>177</v>
      </c>
      <c r="H703" s="205">
        <v>99</v>
      </c>
      <c r="I703" s="206"/>
      <c r="J703" s="207">
        <f>ROUND(I703*H703,2)</f>
        <v>0</v>
      </c>
      <c r="K703" s="208"/>
      <c r="L703" s="40"/>
      <c r="M703" s="209" t="s">
        <v>1</v>
      </c>
      <c r="N703" s="210" t="s">
        <v>43</v>
      </c>
      <c r="O703" s="72"/>
      <c r="P703" s="211">
        <f>O703*H703</f>
        <v>0</v>
      </c>
      <c r="Q703" s="211">
        <v>0</v>
      </c>
      <c r="R703" s="211">
        <f>Q703*H703</f>
        <v>0</v>
      </c>
      <c r="S703" s="211">
        <v>0</v>
      </c>
      <c r="T703" s="212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213" t="s">
        <v>224</v>
      </c>
      <c r="AT703" s="213" t="s">
        <v>139</v>
      </c>
      <c r="AU703" s="213" t="s">
        <v>144</v>
      </c>
      <c r="AY703" s="18" t="s">
        <v>137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18" t="s">
        <v>144</v>
      </c>
      <c r="BK703" s="214">
        <f>ROUND(I703*H703,2)</f>
        <v>0</v>
      </c>
      <c r="BL703" s="18" t="s">
        <v>224</v>
      </c>
      <c r="BM703" s="213" t="s">
        <v>824</v>
      </c>
    </row>
    <row r="704" spans="2:51" s="13" customFormat="1" ht="11.25">
      <c r="B704" s="215"/>
      <c r="C704" s="216"/>
      <c r="D704" s="217" t="s">
        <v>146</v>
      </c>
      <c r="E704" s="218" t="s">
        <v>1</v>
      </c>
      <c r="F704" s="219" t="s">
        <v>825</v>
      </c>
      <c r="G704" s="216"/>
      <c r="H704" s="220">
        <v>99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146</v>
      </c>
      <c r="AU704" s="226" t="s">
        <v>144</v>
      </c>
      <c r="AV704" s="13" t="s">
        <v>144</v>
      </c>
      <c r="AW704" s="13" t="s">
        <v>33</v>
      </c>
      <c r="AX704" s="13" t="s">
        <v>84</v>
      </c>
      <c r="AY704" s="226" t="s">
        <v>137</v>
      </c>
    </row>
    <row r="705" spans="1:65" s="2" customFormat="1" ht="21.75" customHeight="1">
      <c r="A705" s="35"/>
      <c r="B705" s="36"/>
      <c r="C705" s="201" t="s">
        <v>826</v>
      </c>
      <c r="D705" s="201" t="s">
        <v>139</v>
      </c>
      <c r="E705" s="202" t="s">
        <v>827</v>
      </c>
      <c r="F705" s="203" t="s">
        <v>828</v>
      </c>
      <c r="G705" s="204" t="s">
        <v>177</v>
      </c>
      <c r="H705" s="205">
        <v>99</v>
      </c>
      <c r="I705" s="206"/>
      <c r="J705" s="207">
        <f>ROUND(I705*H705,2)</f>
        <v>0</v>
      </c>
      <c r="K705" s="208"/>
      <c r="L705" s="40"/>
      <c r="M705" s="209" t="s">
        <v>1</v>
      </c>
      <c r="N705" s="210" t="s">
        <v>43</v>
      </c>
      <c r="O705" s="72"/>
      <c r="P705" s="211">
        <f>O705*H705</f>
        <v>0</v>
      </c>
      <c r="Q705" s="211">
        <v>0</v>
      </c>
      <c r="R705" s="211">
        <f>Q705*H705</f>
        <v>0</v>
      </c>
      <c r="S705" s="211">
        <v>0</v>
      </c>
      <c r="T705" s="212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213" t="s">
        <v>224</v>
      </c>
      <c r="AT705" s="213" t="s">
        <v>139</v>
      </c>
      <c r="AU705" s="213" t="s">
        <v>144</v>
      </c>
      <c r="AY705" s="18" t="s">
        <v>137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18" t="s">
        <v>144</v>
      </c>
      <c r="BK705" s="214">
        <f>ROUND(I705*H705,2)</f>
        <v>0</v>
      </c>
      <c r="BL705" s="18" t="s">
        <v>224</v>
      </c>
      <c r="BM705" s="213" t="s">
        <v>829</v>
      </c>
    </row>
    <row r="706" spans="2:51" s="13" customFormat="1" ht="11.25">
      <c r="B706" s="215"/>
      <c r="C706" s="216"/>
      <c r="D706" s="217" t="s">
        <v>146</v>
      </c>
      <c r="E706" s="218" t="s">
        <v>1</v>
      </c>
      <c r="F706" s="219" t="s">
        <v>825</v>
      </c>
      <c r="G706" s="216"/>
      <c r="H706" s="220">
        <v>99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146</v>
      </c>
      <c r="AU706" s="226" t="s">
        <v>144</v>
      </c>
      <c r="AV706" s="13" t="s">
        <v>144</v>
      </c>
      <c r="AW706" s="13" t="s">
        <v>33</v>
      </c>
      <c r="AX706" s="13" t="s">
        <v>84</v>
      </c>
      <c r="AY706" s="226" t="s">
        <v>137</v>
      </c>
    </row>
    <row r="707" spans="1:65" s="2" customFormat="1" ht="16.5" customHeight="1">
      <c r="A707" s="35"/>
      <c r="B707" s="36"/>
      <c r="C707" s="201" t="s">
        <v>830</v>
      </c>
      <c r="D707" s="201" t="s">
        <v>139</v>
      </c>
      <c r="E707" s="202" t="s">
        <v>831</v>
      </c>
      <c r="F707" s="203" t="s">
        <v>832</v>
      </c>
      <c r="G707" s="204" t="s">
        <v>220</v>
      </c>
      <c r="H707" s="205">
        <v>12.2</v>
      </c>
      <c r="I707" s="206"/>
      <c r="J707" s="207">
        <f>ROUND(I707*H707,2)</f>
        <v>0</v>
      </c>
      <c r="K707" s="208"/>
      <c r="L707" s="40"/>
      <c r="M707" s="209" t="s">
        <v>1</v>
      </c>
      <c r="N707" s="210" t="s">
        <v>43</v>
      </c>
      <c r="O707" s="72"/>
      <c r="P707" s="211">
        <f>O707*H707</f>
        <v>0</v>
      </c>
      <c r="Q707" s="211">
        <v>0</v>
      </c>
      <c r="R707" s="211">
        <f>Q707*H707</f>
        <v>0</v>
      </c>
      <c r="S707" s="211">
        <v>0</v>
      </c>
      <c r="T707" s="212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13" t="s">
        <v>224</v>
      </c>
      <c r="AT707" s="213" t="s">
        <v>139</v>
      </c>
      <c r="AU707" s="213" t="s">
        <v>144</v>
      </c>
      <c r="AY707" s="18" t="s">
        <v>137</v>
      </c>
      <c r="BE707" s="214">
        <f>IF(N707="základní",J707,0)</f>
        <v>0</v>
      </c>
      <c r="BF707" s="214">
        <f>IF(N707="snížená",J707,0)</f>
        <v>0</v>
      </c>
      <c r="BG707" s="214">
        <f>IF(N707="zákl. přenesená",J707,0)</f>
        <v>0</v>
      </c>
      <c r="BH707" s="214">
        <f>IF(N707="sníž. přenesená",J707,0)</f>
        <v>0</v>
      </c>
      <c r="BI707" s="214">
        <f>IF(N707="nulová",J707,0)</f>
        <v>0</v>
      </c>
      <c r="BJ707" s="18" t="s">
        <v>144</v>
      </c>
      <c r="BK707" s="214">
        <f>ROUND(I707*H707,2)</f>
        <v>0</v>
      </c>
      <c r="BL707" s="18" t="s">
        <v>224</v>
      </c>
      <c r="BM707" s="213" t="s">
        <v>833</v>
      </c>
    </row>
    <row r="708" spans="2:51" s="13" customFormat="1" ht="11.25">
      <c r="B708" s="215"/>
      <c r="C708" s="216"/>
      <c r="D708" s="217" t="s">
        <v>146</v>
      </c>
      <c r="E708" s="218" t="s">
        <v>1</v>
      </c>
      <c r="F708" s="219" t="s">
        <v>834</v>
      </c>
      <c r="G708" s="216"/>
      <c r="H708" s="220">
        <v>12.2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146</v>
      </c>
      <c r="AU708" s="226" t="s">
        <v>144</v>
      </c>
      <c r="AV708" s="13" t="s">
        <v>144</v>
      </c>
      <c r="AW708" s="13" t="s">
        <v>33</v>
      </c>
      <c r="AX708" s="13" t="s">
        <v>84</v>
      </c>
      <c r="AY708" s="226" t="s">
        <v>137</v>
      </c>
    </row>
    <row r="709" spans="1:65" s="2" customFormat="1" ht="21.75" customHeight="1">
      <c r="A709" s="35"/>
      <c r="B709" s="36"/>
      <c r="C709" s="201" t="s">
        <v>835</v>
      </c>
      <c r="D709" s="201" t="s">
        <v>139</v>
      </c>
      <c r="E709" s="202" t="s">
        <v>836</v>
      </c>
      <c r="F709" s="203" t="s">
        <v>837</v>
      </c>
      <c r="G709" s="204" t="s">
        <v>177</v>
      </c>
      <c r="H709" s="205">
        <v>767</v>
      </c>
      <c r="I709" s="206"/>
      <c r="J709" s="207">
        <f>ROUND(I709*H709,2)</f>
        <v>0</v>
      </c>
      <c r="K709" s="208"/>
      <c r="L709" s="40"/>
      <c r="M709" s="209" t="s">
        <v>1</v>
      </c>
      <c r="N709" s="210" t="s">
        <v>43</v>
      </c>
      <c r="O709" s="72"/>
      <c r="P709" s="211">
        <f>O709*H709</f>
        <v>0</v>
      </c>
      <c r="Q709" s="211">
        <v>0</v>
      </c>
      <c r="R709" s="211">
        <f>Q709*H709</f>
        <v>0</v>
      </c>
      <c r="S709" s="211">
        <v>0</v>
      </c>
      <c r="T709" s="212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213" t="s">
        <v>224</v>
      </c>
      <c r="AT709" s="213" t="s">
        <v>139</v>
      </c>
      <c r="AU709" s="213" t="s">
        <v>144</v>
      </c>
      <c r="AY709" s="18" t="s">
        <v>137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18" t="s">
        <v>144</v>
      </c>
      <c r="BK709" s="214">
        <f>ROUND(I709*H709,2)</f>
        <v>0</v>
      </c>
      <c r="BL709" s="18" t="s">
        <v>224</v>
      </c>
      <c r="BM709" s="213" t="s">
        <v>838</v>
      </c>
    </row>
    <row r="710" spans="2:51" s="13" customFormat="1" ht="11.25">
      <c r="B710" s="215"/>
      <c r="C710" s="216"/>
      <c r="D710" s="217" t="s">
        <v>146</v>
      </c>
      <c r="E710" s="218" t="s">
        <v>1</v>
      </c>
      <c r="F710" s="219" t="s">
        <v>839</v>
      </c>
      <c r="G710" s="216"/>
      <c r="H710" s="220">
        <v>767</v>
      </c>
      <c r="I710" s="221"/>
      <c r="J710" s="216"/>
      <c r="K710" s="216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146</v>
      </c>
      <c r="AU710" s="226" t="s">
        <v>144</v>
      </c>
      <c r="AV710" s="13" t="s">
        <v>144</v>
      </c>
      <c r="AW710" s="13" t="s">
        <v>33</v>
      </c>
      <c r="AX710" s="13" t="s">
        <v>84</v>
      </c>
      <c r="AY710" s="226" t="s">
        <v>137</v>
      </c>
    </row>
    <row r="711" spans="1:65" s="2" customFormat="1" ht="16.5" customHeight="1">
      <c r="A711" s="35"/>
      <c r="B711" s="36"/>
      <c r="C711" s="237" t="s">
        <v>840</v>
      </c>
      <c r="D711" s="237" t="s">
        <v>182</v>
      </c>
      <c r="E711" s="238" t="s">
        <v>292</v>
      </c>
      <c r="F711" s="239" t="s">
        <v>293</v>
      </c>
      <c r="G711" s="240" t="s">
        <v>177</v>
      </c>
      <c r="H711" s="241">
        <v>843.7</v>
      </c>
      <c r="I711" s="242"/>
      <c r="J711" s="243">
        <f>ROUND(I711*H711,2)</f>
        <v>0</v>
      </c>
      <c r="K711" s="244"/>
      <c r="L711" s="245"/>
      <c r="M711" s="246" t="s">
        <v>1</v>
      </c>
      <c r="N711" s="247" t="s">
        <v>43</v>
      </c>
      <c r="O711" s="72"/>
      <c r="P711" s="211">
        <f>O711*H711</f>
        <v>0</v>
      </c>
      <c r="Q711" s="211">
        <v>0.01</v>
      </c>
      <c r="R711" s="211">
        <f>Q711*H711</f>
        <v>8.437000000000001</v>
      </c>
      <c r="S711" s="211">
        <v>0</v>
      </c>
      <c r="T711" s="212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13" t="s">
        <v>329</v>
      </c>
      <c r="AT711" s="213" t="s">
        <v>182</v>
      </c>
      <c r="AU711" s="213" t="s">
        <v>144</v>
      </c>
      <c r="AY711" s="18" t="s">
        <v>137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18" t="s">
        <v>144</v>
      </c>
      <c r="BK711" s="214">
        <f>ROUND(I711*H711,2)</f>
        <v>0</v>
      </c>
      <c r="BL711" s="18" t="s">
        <v>224</v>
      </c>
      <c r="BM711" s="213" t="s">
        <v>841</v>
      </c>
    </row>
    <row r="712" spans="2:51" s="14" customFormat="1" ht="11.25">
      <c r="B712" s="227"/>
      <c r="C712" s="228"/>
      <c r="D712" s="217" t="s">
        <v>146</v>
      </c>
      <c r="E712" s="229" t="s">
        <v>1</v>
      </c>
      <c r="F712" s="230" t="s">
        <v>842</v>
      </c>
      <c r="G712" s="228"/>
      <c r="H712" s="229" t="s">
        <v>1</v>
      </c>
      <c r="I712" s="231"/>
      <c r="J712" s="228"/>
      <c r="K712" s="228"/>
      <c r="L712" s="232"/>
      <c r="M712" s="233"/>
      <c r="N712" s="234"/>
      <c r="O712" s="234"/>
      <c r="P712" s="234"/>
      <c r="Q712" s="234"/>
      <c r="R712" s="234"/>
      <c r="S712" s="234"/>
      <c r="T712" s="235"/>
      <c r="AT712" s="236" t="s">
        <v>146</v>
      </c>
      <c r="AU712" s="236" t="s">
        <v>144</v>
      </c>
      <c r="AV712" s="14" t="s">
        <v>84</v>
      </c>
      <c r="AW712" s="14" t="s">
        <v>33</v>
      </c>
      <c r="AX712" s="14" t="s">
        <v>77</v>
      </c>
      <c r="AY712" s="236" t="s">
        <v>137</v>
      </c>
    </row>
    <row r="713" spans="2:51" s="13" customFormat="1" ht="11.25">
      <c r="B713" s="215"/>
      <c r="C713" s="216"/>
      <c r="D713" s="217" t="s">
        <v>146</v>
      </c>
      <c r="E713" s="218" t="s">
        <v>1</v>
      </c>
      <c r="F713" s="219" t="s">
        <v>843</v>
      </c>
      <c r="G713" s="216"/>
      <c r="H713" s="220">
        <v>843.7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146</v>
      </c>
      <c r="AU713" s="226" t="s">
        <v>144</v>
      </c>
      <c r="AV713" s="13" t="s">
        <v>144</v>
      </c>
      <c r="AW713" s="13" t="s">
        <v>33</v>
      </c>
      <c r="AX713" s="13" t="s">
        <v>84</v>
      </c>
      <c r="AY713" s="226" t="s">
        <v>137</v>
      </c>
    </row>
    <row r="714" spans="1:65" s="2" customFormat="1" ht="16.5" customHeight="1">
      <c r="A714" s="35"/>
      <c r="B714" s="36"/>
      <c r="C714" s="237" t="s">
        <v>844</v>
      </c>
      <c r="D714" s="237" t="s">
        <v>182</v>
      </c>
      <c r="E714" s="238" t="s">
        <v>845</v>
      </c>
      <c r="F714" s="239" t="s">
        <v>846</v>
      </c>
      <c r="G714" s="240" t="s">
        <v>177</v>
      </c>
      <c r="H714" s="241">
        <v>843.7</v>
      </c>
      <c r="I714" s="242"/>
      <c r="J714" s="243">
        <f>ROUND(I714*H714,2)</f>
        <v>0</v>
      </c>
      <c r="K714" s="244"/>
      <c r="L714" s="245"/>
      <c r="M714" s="246" t="s">
        <v>1</v>
      </c>
      <c r="N714" s="247" t="s">
        <v>43</v>
      </c>
      <c r="O714" s="72"/>
      <c r="P714" s="211">
        <f>O714*H714</f>
        <v>0</v>
      </c>
      <c r="Q714" s="211">
        <v>0.014</v>
      </c>
      <c r="R714" s="211">
        <f>Q714*H714</f>
        <v>11.811800000000002</v>
      </c>
      <c r="S714" s="211">
        <v>0</v>
      </c>
      <c r="T714" s="212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213" t="s">
        <v>329</v>
      </c>
      <c r="AT714" s="213" t="s">
        <v>182</v>
      </c>
      <c r="AU714" s="213" t="s">
        <v>144</v>
      </c>
      <c r="AY714" s="18" t="s">
        <v>137</v>
      </c>
      <c r="BE714" s="214">
        <f>IF(N714="základní",J714,0)</f>
        <v>0</v>
      </c>
      <c r="BF714" s="214">
        <f>IF(N714="snížená",J714,0)</f>
        <v>0</v>
      </c>
      <c r="BG714" s="214">
        <f>IF(N714="zákl. přenesená",J714,0)</f>
        <v>0</v>
      </c>
      <c r="BH714" s="214">
        <f>IF(N714="sníž. přenesená",J714,0)</f>
        <v>0</v>
      </c>
      <c r="BI714" s="214">
        <f>IF(N714="nulová",J714,0)</f>
        <v>0</v>
      </c>
      <c r="BJ714" s="18" t="s">
        <v>144</v>
      </c>
      <c r="BK714" s="214">
        <f>ROUND(I714*H714,2)</f>
        <v>0</v>
      </c>
      <c r="BL714" s="18" t="s">
        <v>224</v>
      </c>
      <c r="BM714" s="213" t="s">
        <v>847</v>
      </c>
    </row>
    <row r="715" spans="2:51" s="14" customFormat="1" ht="11.25">
      <c r="B715" s="227"/>
      <c r="C715" s="228"/>
      <c r="D715" s="217" t="s">
        <v>146</v>
      </c>
      <c r="E715" s="229" t="s">
        <v>1</v>
      </c>
      <c r="F715" s="230" t="s">
        <v>295</v>
      </c>
      <c r="G715" s="228"/>
      <c r="H715" s="229" t="s">
        <v>1</v>
      </c>
      <c r="I715" s="231"/>
      <c r="J715" s="228"/>
      <c r="K715" s="228"/>
      <c r="L715" s="232"/>
      <c r="M715" s="233"/>
      <c r="N715" s="234"/>
      <c r="O715" s="234"/>
      <c r="P715" s="234"/>
      <c r="Q715" s="234"/>
      <c r="R715" s="234"/>
      <c r="S715" s="234"/>
      <c r="T715" s="235"/>
      <c r="AT715" s="236" t="s">
        <v>146</v>
      </c>
      <c r="AU715" s="236" t="s">
        <v>144</v>
      </c>
      <c r="AV715" s="14" t="s">
        <v>84</v>
      </c>
      <c r="AW715" s="14" t="s">
        <v>33</v>
      </c>
      <c r="AX715" s="14" t="s">
        <v>77</v>
      </c>
      <c r="AY715" s="236" t="s">
        <v>137</v>
      </c>
    </row>
    <row r="716" spans="2:51" s="13" customFormat="1" ht="11.25">
      <c r="B716" s="215"/>
      <c r="C716" s="216"/>
      <c r="D716" s="217" t="s">
        <v>146</v>
      </c>
      <c r="E716" s="218" t="s">
        <v>1</v>
      </c>
      <c r="F716" s="219" t="s">
        <v>843</v>
      </c>
      <c r="G716" s="216"/>
      <c r="H716" s="220">
        <v>843.7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146</v>
      </c>
      <c r="AU716" s="226" t="s">
        <v>144</v>
      </c>
      <c r="AV716" s="13" t="s">
        <v>144</v>
      </c>
      <c r="AW716" s="13" t="s">
        <v>33</v>
      </c>
      <c r="AX716" s="13" t="s">
        <v>84</v>
      </c>
      <c r="AY716" s="226" t="s">
        <v>137</v>
      </c>
    </row>
    <row r="717" spans="1:65" s="2" customFormat="1" ht="21.75" customHeight="1">
      <c r="A717" s="35"/>
      <c r="B717" s="36"/>
      <c r="C717" s="201" t="s">
        <v>848</v>
      </c>
      <c r="D717" s="201" t="s">
        <v>139</v>
      </c>
      <c r="E717" s="202" t="s">
        <v>849</v>
      </c>
      <c r="F717" s="203" t="s">
        <v>850</v>
      </c>
      <c r="G717" s="204" t="s">
        <v>748</v>
      </c>
      <c r="H717" s="205">
        <v>1</v>
      </c>
      <c r="I717" s="206"/>
      <c r="J717" s="207">
        <f>ROUND(I717*H717,2)</f>
        <v>0</v>
      </c>
      <c r="K717" s="208"/>
      <c r="L717" s="40"/>
      <c r="M717" s="209" t="s">
        <v>1</v>
      </c>
      <c r="N717" s="210" t="s">
        <v>43</v>
      </c>
      <c r="O717" s="72"/>
      <c r="P717" s="211">
        <f>O717*H717</f>
        <v>0</v>
      </c>
      <c r="Q717" s="211">
        <v>0</v>
      </c>
      <c r="R717" s="211">
        <f>Q717*H717</f>
        <v>0</v>
      </c>
      <c r="S717" s="211">
        <v>0</v>
      </c>
      <c r="T717" s="212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213" t="s">
        <v>224</v>
      </c>
      <c r="AT717" s="213" t="s">
        <v>139</v>
      </c>
      <c r="AU717" s="213" t="s">
        <v>144</v>
      </c>
      <c r="AY717" s="18" t="s">
        <v>137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18" t="s">
        <v>144</v>
      </c>
      <c r="BK717" s="214">
        <f>ROUND(I717*H717,2)</f>
        <v>0</v>
      </c>
      <c r="BL717" s="18" t="s">
        <v>224</v>
      </c>
      <c r="BM717" s="213" t="s">
        <v>851</v>
      </c>
    </row>
    <row r="718" spans="2:63" s="12" customFormat="1" ht="22.9" customHeight="1">
      <c r="B718" s="185"/>
      <c r="C718" s="186"/>
      <c r="D718" s="187" t="s">
        <v>76</v>
      </c>
      <c r="E718" s="199" t="s">
        <v>852</v>
      </c>
      <c r="F718" s="199" t="s">
        <v>853</v>
      </c>
      <c r="G718" s="186"/>
      <c r="H718" s="186"/>
      <c r="I718" s="189"/>
      <c r="J718" s="200">
        <f>BK718</f>
        <v>0</v>
      </c>
      <c r="K718" s="186"/>
      <c r="L718" s="191"/>
      <c r="M718" s="192"/>
      <c r="N718" s="193"/>
      <c r="O718" s="193"/>
      <c r="P718" s="194">
        <f>SUM(P719:P755)</f>
        <v>0</v>
      </c>
      <c r="Q718" s="193"/>
      <c r="R718" s="194">
        <f>SUM(R719:R755)</f>
        <v>17.5710195</v>
      </c>
      <c r="S718" s="193"/>
      <c r="T718" s="195">
        <f>SUM(T719:T755)</f>
        <v>56.1586708</v>
      </c>
      <c r="AR718" s="196" t="s">
        <v>144</v>
      </c>
      <c r="AT718" s="197" t="s">
        <v>76</v>
      </c>
      <c r="AU718" s="197" t="s">
        <v>84</v>
      </c>
      <c r="AY718" s="196" t="s">
        <v>137</v>
      </c>
      <c r="BK718" s="198">
        <f>SUM(BK719:BK755)</f>
        <v>0</v>
      </c>
    </row>
    <row r="719" spans="1:65" s="2" customFormat="1" ht="21.75" customHeight="1">
      <c r="A719" s="35"/>
      <c r="B719" s="36"/>
      <c r="C719" s="201" t="s">
        <v>854</v>
      </c>
      <c r="D719" s="201" t="s">
        <v>139</v>
      </c>
      <c r="E719" s="202" t="s">
        <v>855</v>
      </c>
      <c r="F719" s="203" t="s">
        <v>856</v>
      </c>
      <c r="G719" s="204" t="s">
        <v>177</v>
      </c>
      <c r="H719" s="205">
        <v>548.285</v>
      </c>
      <c r="I719" s="206"/>
      <c r="J719" s="207">
        <f>ROUND(I719*H719,2)</f>
        <v>0</v>
      </c>
      <c r="K719" s="208"/>
      <c r="L719" s="40"/>
      <c r="M719" s="209" t="s">
        <v>1</v>
      </c>
      <c r="N719" s="210" t="s">
        <v>43</v>
      </c>
      <c r="O719" s="72"/>
      <c r="P719" s="211">
        <f>O719*H719</f>
        <v>0</v>
      </c>
      <c r="Q719" s="211">
        <v>0</v>
      </c>
      <c r="R719" s="211">
        <f>Q719*H719</f>
        <v>0</v>
      </c>
      <c r="S719" s="211">
        <v>0.077</v>
      </c>
      <c r="T719" s="212">
        <f>S719*H719</f>
        <v>42.217945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13" t="s">
        <v>224</v>
      </c>
      <c r="AT719" s="213" t="s">
        <v>139</v>
      </c>
      <c r="AU719" s="213" t="s">
        <v>144</v>
      </c>
      <c r="AY719" s="18" t="s">
        <v>137</v>
      </c>
      <c r="BE719" s="214">
        <f>IF(N719="základní",J719,0)</f>
        <v>0</v>
      </c>
      <c r="BF719" s="214">
        <f>IF(N719="snížená",J719,0)</f>
        <v>0</v>
      </c>
      <c r="BG719" s="214">
        <f>IF(N719="zákl. přenesená",J719,0)</f>
        <v>0</v>
      </c>
      <c r="BH719" s="214">
        <f>IF(N719="sníž. přenesená",J719,0)</f>
        <v>0</v>
      </c>
      <c r="BI719" s="214">
        <f>IF(N719="nulová",J719,0)</f>
        <v>0</v>
      </c>
      <c r="BJ719" s="18" t="s">
        <v>144</v>
      </c>
      <c r="BK719" s="214">
        <f>ROUND(I719*H719,2)</f>
        <v>0</v>
      </c>
      <c r="BL719" s="18" t="s">
        <v>224</v>
      </c>
      <c r="BM719" s="213" t="s">
        <v>857</v>
      </c>
    </row>
    <row r="720" spans="2:51" s="14" customFormat="1" ht="11.25">
      <c r="B720" s="227"/>
      <c r="C720" s="228"/>
      <c r="D720" s="217" t="s">
        <v>146</v>
      </c>
      <c r="E720" s="229" t="s">
        <v>1</v>
      </c>
      <c r="F720" s="230" t="s">
        <v>858</v>
      </c>
      <c r="G720" s="228"/>
      <c r="H720" s="229" t="s">
        <v>1</v>
      </c>
      <c r="I720" s="231"/>
      <c r="J720" s="228"/>
      <c r="K720" s="228"/>
      <c r="L720" s="232"/>
      <c r="M720" s="233"/>
      <c r="N720" s="234"/>
      <c r="O720" s="234"/>
      <c r="P720" s="234"/>
      <c r="Q720" s="234"/>
      <c r="R720" s="234"/>
      <c r="S720" s="234"/>
      <c r="T720" s="235"/>
      <c r="AT720" s="236" t="s">
        <v>146</v>
      </c>
      <c r="AU720" s="236" t="s">
        <v>144</v>
      </c>
      <c r="AV720" s="14" t="s">
        <v>84</v>
      </c>
      <c r="AW720" s="14" t="s">
        <v>33</v>
      </c>
      <c r="AX720" s="14" t="s">
        <v>77</v>
      </c>
      <c r="AY720" s="236" t="s">
        <v>137</v>
      </c>
    </row>
    <row r="721" spans="2:51" s="13" customFormat="1" ht="33.75">
      <c r="B721" s="215"/>
      <c r="C721" s="216"/>
      <c r="D721" s="217" t="s">
        <v>146</v>
      </c>
      <c r="E721" s="218" t="s">
        <v>1</v>
      </c>
      <c r="F721" s="219" t="s">
        <v>859</v>
      </c>
      <c r="G721" s="216"/>
      <c r="H721" s="220">
        <v>455.27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146</v>
      </c>
      <c r="AU721" s="226" t="s">
        <v>144</v>
      </c>
      <c r="AV721" s="13" t="s">
        <v>144</v>
      </c>
      <c r="AW721" s="13" t="s">
        <v>33</v>
      </c>
      <c r="AX721" s="13" t="s">
        <v>77</v>
      </c>
      <c r="AY721" s="226" t="s">
        <v>137</v>
      </c>
    </row>
    <row r="722" spans="2:51" s="13" customFormat="1" ht="11.25">
      <c r="B722" s="215"/>
      <c r="C722" s="216"/>
      <c r="D722" s="217" t="s">
        <v>146</v>
      </c>
      <c r="E722" s="218" t="s">
        <v>1</v>
      </c>
      <c r="F722" s="219" t="s">
        <v>860</v>
      </c>
      <c r="G722" s="216"/>
      <c r="H722" s="220">
        <v>93.015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146</v>
      </c>
      <c r="AU722" s="226" t="s">
        <v>144</v>
      </c>
      <c r="AV722" s="13" t="s">
        <v>144</v>
      </c>
      <c r="AW722" s="13" t="s">
        <v>33</v>
      </c>
      <c r="AX722" s="13" t="s">
        <v>77</v>
      </c>
      <c r="AY722" s="226" t="s">
        <v>137</v>
      </c>
    </row>
    <row r="723" spans="2:51" s="15" customFormat="1" ht="11.25">
      <c r="B723" s="248"/>
      <c r="C723" s="249"/>
      <c r="D723" s="217" t="s">
        <v>146</v>
      </c>
      <c r="E723" s="250" t="s">
        <v>1</v>
      </c>
      <c r="F723" s="251" t="s">
        <v>217</v>
      </c>
      <c r="G723" s="249"/>
      <c r="H723" s="252">
        <v>548.285</v>
      </c>
      <c r="I723" s="253"/>
      <c r="J723" s="249"/>
      <c r="K723" s="249"/>
      <c r="L723" s="254"/>
      <c r="M723" s="255"/>
      <c r="N723" s="256"/>
      <c r="O723" s="256"/>
      <c r="P723" s="256"/>
      <c r="Q723" s="256"/>
      <c r="R723" s="256"/>
      <c r="S723" s="256"/>
      <c r="T723" s="257"/>
      <c r="AT723" s="258" t="s">
        <v>146</v>
      </c>
      <c r="AU723" s="258" t="s">
        <v>144</v>
      </c>
      <c r="AV723" s="15" t="s">
        <v>143</v>
      </c>
      <c r="AW723" s="15" t="s">
        <v>33</v>
      </c>
      <c r="AX723" s="15" t="s">
        <v>84</v>
      </c>
      <c r="AY723" s="258" t="s">
        <v>137</v>
      </c>
    </row>
    <row r="724" spans="1:65" s="2" customFormat="1" ht="21.75" customHeight="1">
      <c r="A724" s="35"/>
      <c r="B724" s="36"/>
      <c r="C724" s="201" t="s">
        <v>861</v>
      </c>
      <c r="D724" s="201" t="s">
        <v>139</v>
      </c>
      <c r="E724" s="202" t="s">
        <v>862</v>
      </c>
      <c r="F724" s="203" t="s">
        <v>863</v>
      </c>
      <c r="G724" s="204" t="s">
        <v>177</v>
      </c>
      <c r="H724" s="205">
        <v>981</v>
      </c>
      <c r="I724" s="206"/>
      <c r="J724" s="207">
        <f>ROUND(I724*H724,2)</f>
        <v>0</v>
      </c>
      <c r="K724" s="208"/>
      <c r="L724" s="40"/>
      <c r="M724" s="209" t="s">
        <v>1</v>
      </c>
      <c r="N724" s="210" t="s">
        <v>43</v>
      </c>
      <c r="O724" s="72"/>
      <c r="P724" s="211">
        <f>O724*H724</f>
        <v>0</v>
      </c>
      <c r="Q724" s="211">
        <v>0.01159</v>
      </c>
      <c r="R724" s="211">
        <f>Q724*H724</f>
        <v>11.36979</v>
      </c>
      <c r="S724" s="211">
        <v>0</v>
      </c>
      <c r="T724" s="212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13" t="s">
        <v>224</v>
      </c>
      <c r="AT724" s="213" t="s">
        <v>139</v>
      </c>
      <c r="AU724" s="213" t="s">
        <v>144</v>
      </c>
      <c r="AY724" s="18" t="s">
        <v>137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18" t="s">
        <v>144</v>
      </c>
      <c r="BK724" s="214">
        <f>ROUND(I724*H724,2)</f>
        <v>0</v>
      </c>
      <c r="BL724" s="18" t="s">
        <v>224</v>
      </c>
      <c r="BM724" s="213" t="s">
        <v>864</v>
      </c>
    </row>
    <row r="725" spans="2:51" s="13" customFormat="1" ht="11.25">
      <c r="B725" s="215"/>
      <c r="C725" s="216"/>
      <c r="D725" s="217" t="s">
        <v>146</v>
      </c>
      <c r="E725" s="218" t="s">
        <v>1</v>
      </c>
      <c r="F725" s="219" t="s">
        <v>865</v>
      </c>
      <c r="G725" s="216"/>
      <c r="H725" s="220">
        <v>916</v>
      </c>
      <c r="I725" s="221"/>
      <c r="J725" s="216"/>
      <c r="K725" s="216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146</v>
      </c>
      <c r="AU725" s="226" t="s">
        <v>144</v>
      </c>
      <c r="AV725" s="13" t="s">
        <v>144</v>
      </c>
      <c r="AW725" s="13" t="s">
        <v>33</v>
      </c>
      <c r="AX725" s="13" t="s">
        <v>77</v>
      </c>
      <c r="AY725" s="226" t="s">
        <v>137</v>
      </c>
    </row>
    <row r="726" spans="2:51" s="13" customFormat="1" ht="11.25">
      <c r="B726" s="215"/>
      <c r="C726" s="216"/>
      <c r="D726" s="217" t="s">
        <v>146</v>
      </c>
      <c r="E726" s="218" t="s">
        <v>1</v>
      </c>
      <c r="F726" s="219" t="s">
        <v>866</v>
      </c>
      <c r="G726" s="216"/>
      <c r="H726" s="220">
        <v>65</v>
      </c>
      <c r="I726" s="221"/>
      <c r="J726" s="216"/>
      <c r="K726" s="216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146</v>
      </c>
      <c r="AU726" s="226" t="s">
        <v>144</v>
      </c>
      <c r="AV726" s="13" t="s">
        <v>144</v>
      </c>
      <c r="AW726" s="13" t="s">
        <v>33</v>
      </c>
      <c r="AX726" s="13" t="s">
        <v>77</v>
      </c>
      <c r="AY726" s="226" t="s">
        <v>137</v>
      </c>
    </row>
    <row r="727" spans="2:51" s="15" customFormat="1" ht="11.25">
      <c r="B727" s="248"/>
      <c r="C727" s="249"/>
      <c r="D727" s="217" t="s">
        <v>146</v>
      </c>
      <c r="E727" s="250" t="s">
        <v>1</v>
      </c>
      <c r="F727" s="251" t="s">
        <v>217</v>
      </c>
      <c r="G727" s="249"/>
      <c r="H727" s="252">
        <v>981</v>
      </c>
      <c r="I727" s="253"/>
      <c r="J727" s="249"/>
      <c r="K727" s="249"/>
      <c r="L727" s="254"/>
      <c r="M727" s="255"/>
      <c r="N727" s="256"/>
      <c r="O727" s="256"/>
      <c r="P727" s="256"/>
      <c r="Q727" s="256"/>
      <c r="R727" s="256"/>
      <c r="S727" s="256"/>
      <c r="T727" s="257"/>
      <c r="AT727" s="258" t="s">
        <v>146</v>
      </c>
      <c r="AU727" s="258" t="s">
        <v>144</v>
      </c>
      <c r="AV727" s="15" t="s">
        <v>143</v>
      </c>
      <c r="AW727" s="15" t="s">
        <v>33</v>
      </c>
      <c r="AX727" s="15" t="s">
        <v>84</v>
      </c>
      <c r="AY727" s="258" t="s">
        <v>137</v>
      </c>
    </row>
    <row r="728" spans="1:65" s="2" customFormat="1" ht="21.75" customHeight="1">
      <c r="A728" s="35"/>
      <c r="B728" s="36"/>
      <c r="C728" s="201" t="s">
        <v>867</v>
      </c>
      <c r="D728" s="201" t="s">
        <v>139</v>
      </c>
      <c r="E728" s="202" t="s">
        <v>868</v>
      </c>
      <c r="F728" s="203" t="s">
        <v>869</v>
      </c>
      <c r="G728" s="204" t="s">
        <v>177</v>
      </c>
      <c r="H728" s="205">
        <v>178.35</v>
      </c>
      <c r="I728" s="206"/>
      <c r="J728" s="207">
        <f>ROUND(I728*H728,2)</f>
        <v>0</v>
      </c>
      <c r="K728" s="208"/>
      <c r="L728" s="40"/>
      <c r="M728" s="209" t="s">
        <v>1</v>
      </c>
      <c r="N728" s="210" t="s">
        <v>43</v>
      </c>
      <c r="O728" s="72"/>
      <c r="P728" s="211">
        <f>O728*H728</f>
        <v>0</v>
      </c>
      <c r="Q728" s="211">
        <v>0.03477</v>
      </c>
      <c r="R728" s="211">
        <f>Q728*H728</f>
        <v>6.2012295</v>
      </c>
      <c r="S728" s="211">
        <v>0</v>
      </c>
      <c r="T728" s="212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3" t="s">
        <v>224</v>
      </c>
      <c r="AT728" s="213" t="s">
        <v>139</v>
      </c>
      <c r="AU728" s="213" t="s">
        <v>144</v>
      </c>
      <c r="AY728" s="18" t="s">
        <v>137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18" t="s">
        <v>144</v>
      </c>
      <c r="BK728" s="214">
        <f>ROUND(I728*H728,2)</f>
        <v>0</v>
      </c>
      <c r="BL728" s="18" t="s">
        <v>224</v>
      </c>
      <c r="BM728" s="213" t="s">
        <v>870</v>
      </c>
    </row>
    <row r="729" spans="2:51" s="14" customFormat="1" ht="11.25">
      <c r="B729" s="227"/>
      <c r="C729" s="228"/>
      <c r="D729" s="217" t="s">
        <v>146</v>
      </c>
      <c r="E729" s="229" t="s">
        <v>1</v>
      </c>
      <c r="F729" s="230" t="s">
        <v>871</v>
      </c>
      <c r="G729" s="228"/>
      <c r="H729" s="229" t="s">
        <v>1</v>
      </c>
      <c r="I729" s="231"/>
      <c r="J729" s="228"/>
      <c r="K729" s="228"/>
      <c r="L729" s="232"/>
      <c r="M729" s="233"/>
      <c r="N729" s="234"/>
      <c r="O729" s="234"/>
      <c r="P729" s="234"/>
      <c r="Q729" s="234"/>
      <c r="R729" s="234"/>
      <c r="S729" s="234"/>
      <c r="T729" s="235"/>
      <c r="AT729" s="236" t="s">
        <v>146</v>
      </c>
      <c r="AU729" s="236" t="s">
        <v>144</v>
      </c>
      <c r="AV729" s="14" t="s">
        <v>84</v>
      </c>
      <c r="AW729" s="14" t="s">
        <v>33</v>
      </c>
      <c r="AX729" s="14" t="s">
        <v>77</v>
      </c>
      <c r="AY729" s="236" t="s">
        <v>137</v>
      </c>
    </row>
    <row r="730" spans="2:51" s="13" customFormat="1" ht="11.25">
      <c r="B730" s="215"/>
      <c r="C730" s="216"/>
      <c r="D730" s="217" t="s">
        <v>146</v>
      </c>
      <c r="E730" s="218" t="s">
        <v>1</v>
      </c>
      <c r="F730" s="219" t="s">
        <v>872</v>
      </c>
      <c r="G730" s="216"/>
      <c r="H730" s="220">
        <v>165</v>
      </c>
      <c r="I730" s="221"/>
      <c r="J730" s="216"/>
      <c r="K730" s="216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146</v>
      </c>
      <c r="AU730" s="226" t="s">
        <v>144</v>
      </c>
      <c r="AV730" s="13" t="s">
        <v>144</v>
      </c>
      <c r="AW730" s="13" t="s">
        <v>33</v>
      </c>
      <c r="AX730" s="13" t="s">
        <v>77</v>
      </c>
      <c r="AY730" s="226" t="s">
        <v>137</v>
      </c>
    </row>
    <row r="731" spans="2:51" s="14" customFormat="1" ht="11.25">
      <c r="B731" s="227"/>
      <c r="C731" s="228"/>
      <c r="D731" s="217" t="s">
        <v>146</v>
      </c>
      <c r="E731" s="229" t="s">
        <v>1</v>
      </c>
      <c r="F731" s="230" t="s">
        <v>873</v>
      </c>
      <c r="G731" s="228"/>
      <c r="H731" s="229" t="s">
        <v>1</v>
      </c>
      <c r="I731" s="231"/>
      <c r="J731" s="228"/>
      <c r="K731" s="228"/>
      <c r="L731" s="232"/>
      <c r="M731" s="233"/>
      <c r="N731" s="234"/>
      <c r="O731" s="234"/>
      <c r="P731" s="234"/>
      <c r="Q731" s="234"/>
      <c r="R731" s="234"/>
      <c r="S731" s="234"/>
      <c r="T731" s="235"/>
      <c r="AT731" s="236" t="s">
        <v>146</v>
      </c>
      <c r="AU731" s="236" t="s">
        <v>144</v>
      </c>
      <c r="AV731" s="14" t="s">
        <v>84</v>
      </c>
      <c r="AW731" s="14" t="s">
        <v>33</v>
      </c>
      <c r="AX731" s="14" t="s">
        <v>77</v>
      </c>
      <c r="AY731" s="236" t="s">
        <v>137</v>
      </c>
    </row>
    <row r="732" spans="2:51" s="13" customFormat="1" ht="11.25">
      <c r="B732" s="215"/>
      <c r="C732" s="216"/>
      <c r="D732" s="217" t="s">
        <v>146</v>
      </c>
      <c r="E732" s="218" t="s">
        <v>1</v>
      </c>
      <c r="F732" s="219" t="s">
        <v>492</v>
      </c>
      <c r="G732" s="216"/>
      <c r="H732" s="220">
        <v>13.35</v>
      </c>
      <c r="I732" s="221"/>
      <c r="J732" s="216"/>
      <c r="K732" s="216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146</v>
      </c>
      <c r="AU732" s="226" t="s">
        <v>144</v>
      </c>
      <c r="AV732" s="13" t="s">
        <v>144</v>
      </c>
      <c r="AW732" s="13" t="s">
        <v>33</v>
      </c>
      <c r="AX732" s="13" t="s">
        <v>77</v>
      </c>
      <c r="AY732" s="226" t="s">
        <v>137</v>
      </c>
    </row>
    <row r="733" spans="2:51" s="15" customFormat="1" ht="11.25">
      <c r="B733" s="248"/>
      <c r="C733" s="249"/>
      <c r="D733" s="217" t="s">
        <v>146</v>
      </c>
      <c r="E733" s="250" t="s">
        <v>1</v>
      </c>
      <c r="F733" s="251" t="s">
        <v>217</v>
      </c>
      <c r="G733" s="249"/>
      <c r="H733" s="252">
        <v>178.35</v>
      </c>
      <c r="I733" s="253"/>
      <c r="J733" s="249"/>
      <c r="K733" s="249"/>
      <c r="L733" s="254"/>
      <c r="M733" s="255"/>
      <c r="N733" s="256"/>
      <c r="O733" s="256"/>
      <c r="P733" s="256"/>
      <c r="Q733" s="256"/>
      <c r="R733" s="256"/>
      <c r="S733" s="256"/>
      <c r="T733" s="257"/>
      <c r="AT733" s="258" t="s">
        <v>146</v>
      </c>
      <c r="AU733" s="258" t="s">
        <v>144</v>
      </c>
      <c r="AV733" s="15" t="s">
        <v>143</v>
      </c>
      <c r="AW733" s="15" t="s">
        <v>33</v>
      </c>
      <c r="AX733" s="15" t="s">
        <v>84</v>
      </c>
      <c r="AY733" s="258" t="s">
        <v>137</v>
      </c>
    </row>
    <row r="734" spans="1:65" s="2" customFormat="1" ht="16.5" customHeight="1">
      <c r="A734" s="35"/>
      <c r="B734" s="36"/>
      <c r="C734" s="201" t="s">
        <v>874</v>
      </c>
      <c r="D734" s="201" t="s">
        <v>139</v>
      </c>
      <c r="E734" s="202" t="s">
        <v>875</v>
      </c>
      <c r="F734" s="203" t="s">
        <v>876</v>
      </c>
      <c r="G734" s="204" t="s">
        <v>177</v>
      </c>
      <c r="H734" s="205">
        <v>916</v>
      </c>
      <c r="I734" s="206"/>
      <c r="J734" s="207">
        <f>ROUND(I734*H734,2)</f>
        <v>0</v>
      </c>
      <c r="K734" s="208"/>
      <c r="L734" s="40"/>
      <c r="M734" s="209" t="s">
        <v>1</v>
      </c>
      <c r="N734" s="210" t="s">
        <v>43</v>
      </c>
      <c r="O734" s="72"/>
      <c r="P734" s="211">
        <f>O734*H734</f>
        <v>0</v>
      </c>
      <c r="Q734" s="211">
        <v>0</v>
      </c>
      <c r="R734" s="211">
        <f>Q734*H734</f>
        <v>0</v>
      </c>
      <c r="S734" s="211">
        <v>0.015</v>
      </c>
      <c r="T734" s="212">
        <f>S734*H734</f>
        <v>13.74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3" t="s">
        <v>224</v>
      </c>
      <c r="AT734" s="213" t="s">
        <v>139</v>
      </c>
      <c r="AU734" s="213" t="s">
        <v>144</v>
      </c>
      <c r="AY734" s="18" t="s">
        <v>137</v>
      </c>
      <c r="BE734" s="214">
        <f>IF(N734="základní",J734,0)</f>
        <v>0</v>
      </c>
      <c r="BF734" s="214">
        <f>IF(N734="snížená",J734,0)</f>
        <v>0</v>
      </c>
      <c r="BG734" s="214">
        <f>IF(N734="zákl. přenesená",J734,0)</f>
        <v>0</v>
      </c>
      <c r="BH734" s="214">
        <f>IF(N734="sníž. přenesená",J734,0)</f>
        <v>0</v>
      </c>
      <c r="BI734" s="214">
        <f>IF(N734="nulová",J734,0)</f>
        <v>0</v>
      </c>
      <c r="BJ734" s="18" t="s">
        <v>144</v>
      </c>
      <c r="BK734" s="214">
        <f>ROUND(I734*H734,2)</f>
        <v>0</v>
      </c>
      <c r="BL734" s="18" t="s">
        <v>224</v>
      </c>
      <c r="BM734" s="213" t="s">
        <v>877</v>
      </c>
    </row>
    <row r="735" spans="2:51" s="14" customFormat="1" ht="11.25">
      <c r="B735" s="227"/>
      <c r="C735" s="228"/>
      <c r="D735" s="217" t="s">
        <v>146</v>
      </c>
      <c r="E735" s="229" t="s">
        <v>1</v>
      </c>
      <c r="F735" s="230" t="s">
        <v>878</v>
      </c>
      <c r="G735" s="228"/>
      <c r="H735" s="229" t="s">
        <v>1</v>
      </c>
      <c r="I735" s="231"/>
      <c r="J735" s="228"/>
      <c r="K735" s="228"/>
      <c r="L735" s="232"/>
      <c r="M735" s="233"/>
      <c r="N735" s="234"/>
      <c r="O735" s="234"/>
      <c r="P735" s="234"/>
      <c r="Q735" s="234"/>
      <c r="R735" s="234"/>
      <c r="S735" s="234"/>
      <c r="T735" s="235"/>
      <c r="AT735" s="236" t="s">
        <v>146</v>
      </c>
      <c r="AU735" s="236" t="s">
        <v>144</v>
      </c>
      <c r="AV735" s="14" t="s">
        <v>84</v>
      </c>
      <c r="AW735" s="14" t="s">
        <v>33</v>
      </c>
      <c r="AX735" s="14" t="s">
        <v>77</v>
      </c>
      <c r="AY735" s="236" t="s">
        <v>137</v>
      </c>
    </row>
    <row r="736" spans="2:51" s="13" customFormat="1" ht="11.25">
      <c r="B736" s="215"/>
      <c r="C736" s="216"/>
      <c r="D736" s="217" t="s">
        <v>146</v>
      </c>
      <c r="E736" s="218" t="s">
        <v>1</v>
      </c>
      <c r="F736" s="219" t="s">
        <v>879</v>
      </c>
      <c r="G736" s="216"/>
      <c r="H736" s="220">
        <v>916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146</v>
      </c>
      <c r="AU736" s="226" t="s">
        <v>144</v>
      </c>
      <c r="AV736" s="13" t="s">
        <v>144</v>
      </c>
      <c r="AW736" s="13" t="s">
        <v>33</v>
      </c>
      <c r="AX736" s="13" t="s">
        <v>84</v>
      </c>
      <c r="AY736" s="226" t="s">
        <v>137</v>
      </c>
    </row>
    <row r="737" spans="1:65" s="2" customFormat="1" ht="16.5" customHeight="1">
      <c r="A737" s="35"/>
      <c r="B737" s="36"/>
      <c r="C737" s="201" t="s">
        <v>880</v>
      </c>
      <c r="D737" s="201" t="s">
        <v>139</v>
      </c>
      <c r="E737" s="202" t="s">
        <v>881</v>
      </c>
      <c r="F737" s="203" t="s">
        <v>882</v>
      </c>
      <c r="G737" s="204" t="s">
        <v>177</v>
      </c>
      <c r="H737" s="205">
        <v>5.61</v>
      </c>
      <c r="I737" s="206"/>
      <c r="J737" s="207">
        <f>ROUND(I737*H737,2)</f>
        <v>0</v>
      </c>
      <c r="K737" s="208"/>
      <c r="L737" s="40"/>
      <c r="M737" s="209" t="s">
        <v>1</v>
      </c>
      <c r="N737" s="210" t="s">
        <v>43</v>
      </c>
      <c r="O737" s="72"/>
      <c r="P737" s="211">
        <f>O737*H737</f>
        <v>0</v>
      </c>
      <c r="Q737" s="211">
        <v>0</v>
      </c>
      <c r="R737" s="211">
        <f>Q737*H737</f>
        <v>0</v>
      </c>
      <c r="S737" s="211">
        <v>0.03578</v>
      </c>
      <c r="T737" s="212">
        <f>S737*H737</f>
        <v>0.2007258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13" t="s">
        <v>224</v>
      </c>
      <c r="AT737" s="213" t="s">
        <v>139</v>
      </c>
      <c r="AU737" s="213" t="s">
        <v>144</v>
      </c>
      <c r="AY737" s="18" t="s">
        <v>137</v>
      </c>
      <c r="BE737" s="214">
        <f>IF(N737="základní",J737,0)</f>
        <v>0</v>
      </c>
      <c r="BF737" s="214">
        <f>IF(N737="snížená",J737,0)</f>
        <v>0</v>
      </c>
      <c r="BG737" s="214">
        <f>IF(N737="zákl. přenesená",J737,0)</f>
        <v>0</v>
      </c>
      <c r="BH737" s="214">
        <f>IF(N737="sníž. přenesená",J737,0)</f>
        <v>0</v>
      </c>
      <c r="BI737" s="214">
        <f>IF(N737="nulová",J737,0)</f>
        <v>0</v>
      </c>
      <c r="BJ737" s="18" t="s">
        <v>144</v>
      </c>
      <c r="BK737" s="214">
        <f>ROUND(I737*H737,2)</f>
        <v>0</v>
      </c>
      <c r="BL737" s="18" t="s">
        <v>224</v>
      </c>
      <c r="BM737" s="213" t="s">
        <v>883</v>
      </c>
    </row>
    <row r="738" spans="2:51" s="13" customFormat="1" ht="11.25">
      <c r="B738" s="215"/>
      <c r="C738" s="216"/>
      <c r="D738" s="217" t="s">
        <v>146</v>
      </c>
      <c r="E738" s="218" t="s">
        <v>1</v>
      </c>
      <c r="F738" s="219" t="s">
        <v>884</v>
      </c>
      <c r="G738" s="216"/>
      <c r="H738" s="220">
        <v>5.61</v>
      </c>
      <c r="I738" s="221"/>
      <c r="J738" s="216"/>
      <c r="K738" s="216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146</v>
      </c>
      <c r="AU738" s="226" t="s">
        <v>144</v>
      </c>
      <c r="AV738" s="13" t="s">
        <v>144</v>
      </c>
      <c r="AW738" s="13" t="s">
        <v>33</v>
      </c>
      <c r="AX738" s="13" t="s">
        <v>84</v>
      </c>
      <c r="AY738" s="226" t="s">
        <v>137</v>
      </c>
    </row>
    <row r="739" spans="1:65" s="2" customFormat="1" ht="16.5" customHeight="1">
      <c r="A739" s="35"/>
      <c r="B739" s="36"/>
      <c r="C739" s="201" t="s">
        <v>885</v>
      </c>
      <c r="D739" s="201" t="s">
        <v>139</v>
      </c>
      <c r="E739" s="202" t="s">
        <v>886</v>
      </c>
      <c r="F739" s="203" t="s">
        <v>887</v>
      </c>
      <c r="G739" s="204" t="s">
        <v>177</v>
      </c>
      <c r="H739" s="205">
        <v>633.483</v>
      </c>
      <c r="I739" s="206"/>
      <c r="J739" s="207">
        <f>ROUND(I739*H739,2)</f>
        <v>0</v>
      </c>
      <c r="K739" s="208"/>
      <c r="L739" s="40"/>
      <c r="M739" s="209" t="s">
        <v>1</v>
      </c>
      <c r="N739" s="210" t="s">
        <v>43</v>
      </c>
      <c r="O739" s="72"/>
      <c r="P739" s="211">
        <f>O739*H739</f>
        <v>0</v>
      </c>
      <c r="Q739" s="211">
        <v>0</v>
      </c>
      <c r="R739" s="211">
        <f>Q739*H739</f>
        <v>0</v>
      </c>
      <c r="S739" s="211">
        <v>0</v>
      </c>
      <c r="T739" s="212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213" t="s">
        <v>224</v>
      </c>
      <c r="AT739" s="213" t="s">
        <v>139</v>
      </c>
      <c r="AU739" s="213" t="s">
        <v>144</v>
      </c>
      <c r="AY739" s="18" t="s">
        <v>137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18" t="s">
        <v>144</v>
      </c>
      <c r="BK739" s="214">
        <f>ROUND(I739*H739,2)</f>
        <v>0</v>
      </c>
      <c r="BL739" s="18" t="s">
        <v>224</v>
      </c>
      <c r="BM739" s="213" t="s">
        <v>888</v>
      </c>
    </row>
    <row r="740" spans="1:47" s="2" customFormat="1" ht="39">
      <c r="A740" s="35"/>
      <c r="B740" s="36"/>
      <c r="C740" s="37"/>
      <c r="D740" s="217" t="s">
        <v>373</v>
      </c>
      <c r="E740" s="37"/>
      <c r="F740" s="270" t="s">
        <v>889</v>
      </c>
      <c r="G740" s="37"/>
      <c r="H740" s="37"/>
      <c r="I740" s="112"/>
      <c r="J740" s="37"/>
      <c r="K740" s="37"/>
      <c r="L740" s="40"/>
      <c r="M740" s="271"/>
      <c r="N740" s="272"/>
      <c r="O740" s="72"/>
      <c r="P740" s="72"/>
      <c r="Q740" s="72"/>
      <c r="R740" s="72"/>
      <c r="S740" s="72"/>
      <c r="T740" s="73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T740" s="18" t="s">
        <v>373</v>
      </c>
      <c r="AU740" s="18" t="s">
        <v>144</v>
      </c>
    </row>
    <row r="741" spans="2:51" s="13" customFormat="1" ht="11.25">
      <c r="B741" s="215"/>
      <c r="C741" s="216"/>
      <c r="D741" s="217" t="s">
        <v>146</v>
      </c>
      <c r="E741" s="218" t="s">
        <v>1</v>
      </c>
      <c r="F741" s="219" t="s">
        <v>890</v>
      </c>
      <c r="G741" s="216"/>
      <c r="H741" s="220">
        <v>54.193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146</v>
      </c>
      <c r="AU741" s="226" t="s">
        <v>144</v>
      </c>
      <c r="AV741" s="13" t="s">
        <v>144</v>
      </c>
      <c r="AW741" s="13" t="s">
        <v>33</v>
      </c>
      <c r="AX741" s="13" t="s">
        <v>77</v>
      </c>
      <c r="AY741" s="226" t="s">
        <v>137</v>
      </c>
    </row>
    <row r="742" spans="2:51" s="13" customFormat="1" ht="11.25">
      <c r="B742" s="215"/>
      <c r="C742" s="216"/>
      <c r="D742" s="217" t="s">
        <v>146</v>
      </c>
      <c r="E742" s="218" t="s">
        <v>1</v>
      </c>
      <c r="F742" s="219" t="s">
        <v>891</v>
      </c>
      <c r="G742" s="216"/>
      <c r="H742" s="220">
        <v>87.45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146</v>
      </c>
      <c r="AU742" s="226" t="s">
        <v>144</v>
      </c>
      <c r="AV742" s="13" t="s">
        <v>144</v>
      </c>
      <c r="AW742" s="13" t="s">
        <v>33</v>
      </c>
      <c r="AX742" s="13" t="s">
        <v>77</v>
      </c>
      <c r="AY742" s="226" t="s">
        <v>137</v>
      </c>
    </row>
    <row r="743" spans="2:51" s="13" customFormat="1" ht="11.25">
      <c r="B743" s="215"/>
      <c r="C743" s="216"/>
      <c r="D743" s="217" t="s">
        <v>146</v>
      </c>
      <c r="E743" s="218" t="s">
        <v>1</v>
      </c>
      <c r="F743" s="219" t="s">
        <v>892</v>
      </c>
      <c r="G743" s="216"/>
      <c r="H743" s="220">
        <v>152.64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146</v>
      </c>
      <c r="AU743" s="226" t="s">
        <v>144</v>
      </c>
      <c r="AV743" s="13" t="s">
        <v>144</v>
      </c>
      <c r="AW743" s="13" t="s">
        <v>33</v>
      </c>
      <c r="AX743" s="13" t="s">
        <v>77</v>
      </c>
      <c r="AY743" s="226" t="s">
        <v>137</v>
      </c>
    </row>
    <row r="744" spans="2:51" s="13" customFormat="1" ht="11.25">
      <c r="B744" s="215"/>
      <c r="C744" s="216"/>
      <c r="D744" s="217" t="s">
        <v>146</v>
      </c>
      <c r="E744" s="218" t="s">
        <v>1</v>
      </c>
      <c r="F744" s="219" t="s">
        <v>893</v>
      </c>
      <c r="G744" s="216"/>
      <c r="H744" s="220">
        <v>88.51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146</v>
      </c>
      <c r="AU744" s="226" t="s">
        <v>144</v>
      </c>
      <c r="AV744" s="13" t="s">
        <v>144</v>
      </c>
      <c r="AW744" s="13" t="s">
        <v>33</v>
      </c>
      <c r="AX744" s="13" t="s">
        <v>77</v>
      </c>
      <c r="AY744" s="226" t="s">
        <v>137</v>
      </c>
    </row>
    <row r="745" spans="2:51" s="13" customFormat="1" ht="11.25">
      <c r="B745" s="215"/>
      <c r="C745" s="216"/>
      <c r="D745" s="217" t="s">
        <v>146</v>
      </c>
      <c r="E745" s="218" t="s">
        <v>1</v>
      </c>
      <c r="F745" s="219" t="s">
        <v>894</v>
      </c>
      <c r="G745" s="216"/>
      <c r="H745" s="220">
        <v>160.59</v>
      </c>
      <c r="I745" s="221"/>
      <c r="J745" s="216"/>
      <c r="K745" s="216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146</v>
      </c>
      <c r="AU745" s="226" t="s">
        <v>144</v>
      </c>
      <c r="AV745" s="13" t="s">
        <v>144</v>
      </c>
      <c r="AW745" s="13" t="s">
        <v>33</v>
      </c>
      <c r="AX745" s="13" t="s">
        <v>77</v>
      </c>
      <c r="AY745" s="226" t="s">
        <v>137</v>
      </c>
    </row>
    <row r="746" spans="2:51" s="13" customFormat="1" ht="11.25">
      <c r="B746" s="215"/>
      <c r="C746" s="216"/>
      <c r="D746" s="217" t="s">
        <v>146</v>
      </c>
      <c r="E746" s="218" t="s">
        <v>1</v>
      </c>
      <c r="F746" s="219" t="s">
        <v>895</v>
      </c>
      <c r="G746" s="216"/>
      <c r="H746" s="220">
        <v>90.1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146</v>
      </c>
      <c r="AU746" s="226" t="s">
        <v>144</v>
      </c>
      <c r="AV746" s="13" t="s">
        <v>144</v>
      </c>
      <c r="AW746" s="13" t="s">
        <v>33</v>
      </c>
      <c r="AX746" s="13" t="s">
        <v>77</v>
      </c>
      <c r="AY746" s="226" t="s">
        <v>137</v>
      </c>
    </row>
    <row r="747" spans="2:51" s="15" customFormat="1" ht="11.25">
      <c r="B747" s="248"/>
      <c r="C747" s="249"/>
      <c r="D747" s="217" t="s">
        <v>146</v>
      </c>
      <c r="E747" s="250" t="s">
        <v>1</v>
      </c>
      <c r="F747" s="251" t="s">
        <v>217</v>
      </c>
      <c r="G747" s="249"/>
      <c r="H747" s="252">
        <v>633.4830000000001</v>
      </c>
      <c r="I747" s="253"/>
      <c r="J747" s="249"/>
      <c r="K747" s="249"/>
      <c r="L747" s="254"/>
      <c r="M747" s="255"/>
      <c r="N747" s="256"/>
      <c r="O747" s="256"/>
      <c r="P747" s="256"/>
      <c r="Q747" s="256"/>
      <c r="R747" s="256"/>
      <c r="S747" s="256"/>
      <c r="T747" s="257"/>
      <c r="AT747" s="258" t="s">
        <v>146</v>
      </c>
      <c r="AU747" s="258" t="s">
        <v>144</v>
      </c>
      <c r="AV747" s="15" t="s">
        <v>143</v>
      </c>
      <c r="AW747" s="15" t="s">
        <v>33</v>
      </c>
      <c r="AX747" s="15" t="s">
        <v>84</v>
      </c>
      <c r="AY747" s="258" t="s">
        <v>137</v>
      </c>
    </row>
    <row r="748" spans="1:65" s="2" customFormat="1" ht="44.25" customHeight="1">
      <c r="A748" s="35"/>
      <c r="B748" s="36"/>
      <c r="C748" s="201" t="s">
        <v>896</v>
      </c>
      <c r="D748" s="201" t="s">
        <v>139</v>
      </c>
      <c r="E748" s="202" t="s">
        <v>897</v>
      </c>
      <c r="F748" s="203" t="s">
        <v>898</v>
      </c>
      <c r="G748" s="204" t="s">
        <v>220</v>
      </c>
      <c r="H748" s="205">
        <v>495</v>
      </c>
      <c r="I748" s="206"/>
      <c r="J748" s="207">
        <f>ROUND(I748*H748,2)</f>
        <v>0</v>
      </c>
      <c r="K748" s="208"/>
      <c r="L748" s="40"/>
      <c r="M748" s="209" t="s">
        <v>1</v>
      </c>
      <c r="N748" s="210" t="s">
        <v>43</v>
      </c>
      <c r="O748" s="72"/>
      <c r="P748" s="211">
        <f>O748*H748</f>
        <v>0</v>
      </c>
      <c r="Q748" s="211">
        <v>0</v>
      </c>
      <c r="R748" s="211">
        <f>Q748*H748</f>
        <v>0</v>
      </c>
      <c r="S748" s="211">
        <v>0</v>
      </c>
      <c r="T748" s="212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13" t="s">
        <v>224</v>
      </c>
      <c r="AT748" s="213" t="s">
        <v>139</v>
      </c>
      <c r="AU748" s="213" t="s">
        <v>144</v>
      </c>
      <c r="AY748" s="18" t="s">
        <v>137</v>
      </c>
      <c r="BE748" s="214">
        <f>IF(N748="základní",J748,0)</f>
        <v>0</v>
      </c>
      <c r="BF748" s="214">
        <f>IF(N748="snížená",J748,0)</f>
        <v>0</v>
      </c>
      <c r="BG748" s="214">
        <f>IF(N748="zákl. přenesená",J748,0)</f>
        <v>0</v>
      </c>
      <c r="BH748" s="214">
        <f>IF(N748="sníž. přenesená",J748,0)</f>
        <v>0</v>
      </c>
      <c r="BI748" s="214">
        <f>IF(N748="nulová",J748,0)</f>
        <v>0</v>
      </c>
      <c r="BJ748" s="18" t="s">
        <v>144</v>
      </c>
      <c r="BK748" s="214">
        <f>ROUND(I748*H748,2)</f>
        <v>0</v>
      </c>
      <c r="BL748" s="18" t="s">
        <v>224</v>
      </c>
      <c r="BM748" s="213" t="s">
        <v>899</v>
      </c>
    </row>
    <row r="749" spans="2:51" s="13" customFormat="1" ht="11.25">
      <c r="B749" s="215"/>
      <c r="C749" s="216"/>
      <c r="D749" s="217" t="s">
        <v>146</v>
      </c>
      <c r="E749" s="218" t="s">
        <v>1</v>
      </c>
      <c r="F749" s="219" t="s">
        <v>900</v>
      </c>
      <c r="G749" s="216"/>
      <c r="H749" s="220">
        <v>495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146</v>
      </c>
      <c r="AU749" s="226" t="s">
        <v>144</v>
      </c>
      <c r="AV749" s="13" t="s">
        <v>144</v>
      </c>
      <c r="AW749" s="13" t="s">
        <v>33</v>
      </c>
      <c r="AX749" s="13" t="s">
        <v>84</v>
      </c>
      <c r="AY749" s="226" t="s">
        <v>137</v>
      </c>
    </row>
    <row r="750" spans="1:65" s="2" customFormat="1" ht="21.75" customHeight="1">
      <c r="A750" s="35"/>
      <c r="B750" s="36"/>
      <c r="C750" s="201" t="s">
        <v>901</v>
      </c>
      <c r="D750" s="201" t="s">
        <v>139</v>
      </c>
      <c r="E750" s="202" t="s">
        <v>902</v>
      </c>
      <c r="F750" s="203" t="s">
        <v>903</v>
      </c>
      <c r="G750" s="204" t="s">
        <v>177</v>
      </c>
      <c r="H750" s="205">
        <v>916</v>
      </c>
      <c r="I750" s="206"/>
      <c r="J750" s="207">
        <f>ROUND(I750*H750,2)</f>
        <v>0</v>
      </c>
      <c r="K750" s="208"/>
      <c r="L750" s="40"/>
      <c r="M750" s="209" t="s">
        <v>1</v>
      </c>
      <c r="N750" s="210" t="s">
        <v>43</v>
      </c>
      <c r="O750" s="72"/>
      <c r="P750" s="211">
        <f>O750*H750</f>
        <v>0</v>
      </c>
      <c r="Q750" s="211">
        <v>0</v>
      </c>
      <c r="R750" s="211">
        <f>Q750*H750</f>
        <v>0</v>
      </c>
      <c r="S750" s="211">
        <v>0</v>
      </c>
      <c r="T750" s="212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3" t="s">
        <v>224</v>
      </c>
      <c r="AT750" s="213" t="s">
        <v>139</v>
      </c>
      <c r="AU750" s="213" t="s">
        <v>144</v>
      </c>
      <c r="AY750" s="18" t="s">
        <v>137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18" t="s">
        <v>144</v>
      </c>
      <c r="BK750" s="214">
        <f>ROUND(I750*H750,2)</f>
        <v>0</v>
      </c>
      <c r="BL750" s="18" t="s">
        <v>224</v>
      </c>
      <c r="BM750" s="213" t="s">
        <v>904</v>
      </c>
    </row>
    <row r="751" spans="2:51" s="13" customFormat="1" ht="11.25">
      <c r="B751" s="215"/>
      <c r="C751" s="216"/>
      <c r="D751" s="217" t="s">
        <v>146</v>
      </c>
      <c r="E751" s="218" t="s">
        <v>1</v>
      </c>
      <c r="F751" s="219" t="s">
        <v>865</v>
      </c>
      <c r="G751" s="216"/>
      <c r="H751" s="220">
        <v>916</v>
      </c>
      <c r="I751" s="221"/>
      <c r="J751" s="216"/>
      <c r="K751" s="216"/>
      <c r="L751" s="222"/>
      <c r="M751" s="223"/>
      <c r="N751" s="224"/>
      <c r="O751" s="224"/>
      <c r="P751" s="224"/>
      <c r="Q751" s="224"/>
      <c r="R751" s="224"/>
      <c r="S751" s="224"/>
      <c r="T751" s="225"/>
      <c r="AT751" s="226" t="s">
        <v>146</v>
      </c>
      <c r="AU751" s="226" t="s">
        <v>144</v>
      </c>
      <c r="AV751" s="13" t="s">
        <v>144</v>
      </c>
      <c r="AW751" s="13" t="s">
        <v>33</v>
      </c>
      <c r="AX751" s="13" t="s">
        <v>84</v>
      </c>
      <c r="AY751" s="226" t="s">
        <v>137</v>
      </c>
    </row>
    <row r="752" spans="1:65" s="2" customFormat="1" ht="33" customHeight="1">
      <c r="A752" s="35"/>
      <c r="B752" s="36"/>
      <c r="C752" s="201" t="s">
        <v>905</v>
      </c>
      <c r="D752" s="201" t="s">
        <v>139</v>
      </c>
      <c r="E752" s="202" t="s">
        <v>906</v>
      </c>
      <c r="F752" s="203" t="s">
        <v>907</v>
      </c>
      <c r="G752" s="204" t="s">
        <v>177</v>
      </c>
      <c r="H752" s="205">
        <v>109</v>
      </c>
      <c r="I752" s="206"/>
      <c r="J752" s="207">
        <f>ROUND(I752*H752,2)</f>
        <v>0</v>
      </c>
      <c r="K752" s="208"/>
      <c r="L752" s="40"/>
      <c r="M752" s="209" t="s">
        <v>1</v>
      </c>
      <c r="N752" s="210" t="s">
        <v>43</v>
      </c>
      <c r="O752" s="72"/>
      <c r="P752" s="211">
        <f>O752*H752</f>
        <v>0</v>
      </c>
      <c r="Q752" s="211">
        <v>0</v>
      </c>
      <c r="R752" s="211">
        <f>Q752*H752</f>
        <v>0</v>
      </c>
      <c r="S752" s="211">
        <v>0</v>
      </c>
      <c r="T752" s="212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13" t="s">
        <v>224</v>
      </c>
      <c r="AT752" s="213" t="s">
        <v>139</v>
      </c>
      <c r="AU752" s="213" t="s">
        <v>144</v>
      </c>
      <c r="AY752" s="18" t="s">
        <v>137</v>
      </c>
      <c r="BE752" s="214">
        <f>IF(N752="základní",J752,0)</f>
        <v>0</v>
      </c>
      <c r="BF752" s="214">
        <f>IF(N752="snížená",J752,0)</f>
        <v>0</v>
      </c>
      <c r="BG752" s="214">
        <f>IF(N752="zákl. přenesená",J752,0)</f>
        <v>0</v>
      </c>
      <c r="BH752" s="214">
        <f>IF(N752="sníž. přenesená",J752,0)</f>
        <v>0</v>
      </c>
      <c r="BI752" s="214">
        <f>IF(N752="nulová",J752,0)</f>
        <v>0</v>
      </c>
      <c r="BJ752" s="18" t="s">
        <v>144</v>
      </c>
      <c r="BK752" s="214">
        <f>ROUND(I752*H752,2)</f>
        <v>0</v>
      </c>
      <c r="BL752" s="18" t="s">
        <v>224</v>
      </c>
      <c r="BM752" s="213" t="s">
        <v>908</v>
      </c>
    </row>
    <row r="753" spans="2:51" s="14" customFormat="1" ht="11.25">
      <c r="B753" s="227"/>
      <c r="C753" s="228"/>
      <c r="D753" s="217" t="s">
        <v>146</v>
      </c>
      <c r="E753" s="229" t="s">
        <v>1</v>
      </c>
      <c r="F753" s="230" t="s">
        <v>909</v>
      </c>
      <c r="G753" s="228"/>
      <c r="H753" s="229" t="s">
        <v>1</v>
      </c>
      <c r="I753" s="231"/>
      <c r="J753" s="228"/>
      <c r="K753" s="228"/>
      <c r="L753" s="232"/>
      <c r="M753" s="233"/>
      <c r="N753" s="234"/>
      <c r="O753" s="234"/>
      <c r="P753" s="234"/>
      <c r="Q753" s="234"/>
      <c r="R753" s="234"/>
      <c r="S753" s="234"/>
      <c r="T753" s="235"/>
      <c r="AT753" s="236" t="s">
        <v>146</v>
      </c>
      <c r="AU753" s="236" t="s">
        <v>144</v>
      </c>
      <c r="AV753" s="14" t="s">
        <v>84</v>
      </c>
      <c r="AW753" s="14" t="s">
        <v>33</v>
      </c>
      <c r="AX753" s="14" t="s">
        <v>77</v>
      </c>
      <c r="AY753" s="236" t="s">
        <v>137</v>
      </c>
    </row>
    <row r="754" spans="2:51" s="13" customFormat="1" ht="11.25">
      <c r="B754" s="215"/>
      <c r="C754" s="216"/>
      <c r="D754" s="217" t="s">
        <v>146</v>
      </c>
      <c r="E754" s="218" t="s">
        <v>1</v>
      </c>
      <c r="F754" s="219" t="s">
        <v>752</v>
      </c>
      <c r="G754" s="216"/>
      <c r="H754" s="220">
        <v>109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146</v>
      </c>
      <c r="AU754" s="226" t="s">
        <v>144</v>
      </c>
      <c r="AV754" s="13" t="s">
        <v>144</v>
      </c>
      <c r="AW754" s="13" t="s">
        <v>33</v>
      </c>
      <c r="AX754" s="13" t="s">
        <v>84</v>
      </c>
      <c r="AY754" s="226" t="s">
        <v>137</v>
      </c>
    </row>
    <row r="755" spans="1:65" s="2" customFormat="1" ht="16.5" customHeight="1">
      <c r="A755" s="35"/>
      <c r="B755" s="36"/>
      <c r="C755" s="201" t="s">
        <v>910</v>
      </c>
      <c r="D755" s="201" t="s">
        <v>139</v>
      </c>
      <c r="E755" s="202" t="s">
        <v>911</v>
      </c>
      <c r="F755" s="203" t="s">
        <v>912</v>
      </c>
      <c r="G755" s="204" t="s">
        <v>748</v>
      </c>
      <c r="H755" s="205">
        <v>1</v>
      </c>
      <c r="I755" s="206"/>
      <c r="J755" s="207">
        <f>ROUND(I755*H755,2)</f>
        <v>0</v>
      </c>
      <c r="K755" s="208"/>
      <c r="L755" s="40"/>
      <c r="M755" s="209" t="s">
        <v>1</v>
      </c>
      <c r="N755" s="210" t="s">
        <v>43</v>
      </c>
      <c r="O755" s="72"/>
      <c r="P755" s="211">
        <f>O755*H755</f>
        <v>0</v>
      </c>
      <c r="Q755" s="211">
        <v>0</v>
      </c>
      <c r="R755" s="211">
        <f>Q755*H755</f>
        <v>0</v>
      </c>
      <c r="S755" s="211">
        <v>0</v>
      </c>
      <c r="T755" s="212">
        <f>S755*H755</f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213" t="s">
        <v>224</v>
      </c>
      <c r="AT755" s="213" t="s">
        <v>139</v>
      </c>
      <c r="AU755" s="213" t="s">
        <v>144</v>
      </c>
      <c r="AY755" s="18" t="s">
        <v>137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18" t="s">
        <v>144</v>
      </c>
      <c r="BK755" s="214">
        <f>ROUND(I755*H755,2)</f>
        <v>0</v>
      </c>
      <c r="BL755" s="18" t="s">
        <v>224</v>
      </c>
      <c r="BM755" s="213" t="s">
        <v>913</v>
      </c>
    </row>
    <row r="756" spans="2:63" s="12" customFormat="1" ht="22.9" customHeight="1">
      <c r="B756" s="185"/>
      <c r="C756" s="186"/>
      <c r="D756" s="187" t="s">
        <v>76</v>
      </c>
      <c r="E756" s="199" t="s">
        <v>914</v>
      </c>
      <c r="F756" s="199" t="s">
        <v>915</v>
      </c>
      <c r="G756" s="186"/>
      <c r="H756" s="186"/>
      <c r="I756" s="189"/>
      <c r="J756" s="200">
        <f>BK756</f>
        <v>0</v>
      </c>
      <c r="K756" s="186"/>
      <c r="L756" s="191"/>
      <c r="M756" s="192"/>
      <c r="N756" s="193"/>
      <c r="O756" s="193"/>
      <c r="P756" s="194">
        <f>SUM(P757:P826)</f>
        <v>0</v>
      </c>
      <c r="Q756" s="193"/>
      <c r="R756" s="194">
        <f>SUM(R757:R826)</f>
        <v>13.3249097</v>
      </c>
      <c r="S756" s="193"/>
      <c r="T756" s="195">
        <f>SUM(T757:T826)</f>
        <v>7.47724</v>
      </c>
      <c r="AR756" s="196" t="s">
        <v>144</v>
      </c>
      <c r="AT756" s="197" t="s">
        <v>76</v>
      </c>
      <c r="AU756" s="197" t="s">
        <v>84</v>
      </c>
      <c r="AY756" s="196" t="s">
        <v>137</v>
      </c>
      <c r="BK756" s="198">
        <f>SUM(BK757:BK826)</f>
        <v>0</v>
      </c>
    </row>
    <row r="757" spans="1:65" s="2" customFormat="1" ht="16.5" customHeight="1">
      <c r="A757" s="35"/>
      <c r="B757" s="36"/>
      <c r="C757" s="201" t="s">
        <v>916</v>
      </c>
      <c r="D757" s="201" t="s">
        <v>139</v>
      </c>
      <c r="E757" s="202" t="s">
        <v>917</v>
      </c>
      <c r="F757" s="203" t="s">
        <v>918</v>
      </c>
      <c r="G757" s="204" t="s">
        <v>177</v>
      </c>
      <c r="H757" s="205">
        <v>916</v>
      </c>
      <c r="I757" s="206"/>
      <c r="J757" s="207">
        <f>ROUND(I757*H757,2)</f>
        <v>0</v>
      </c>
      <c r="K757" s="208"/>
      <c r="L757" s="40"/>
      <c r="M757" s="209" t="s">
        <v>1</v>
      </c>
      <c r="N757" s="210" t="s">
        <v>43</v>
      </c>
      <c r="O757" s="72"/>
      <c r="P757" s="211">
        <f>O757*H757</f>
        <v>0</v>
      </c>
      <c r="Q757" s="211">
        <v>0</v>
      </c>
      <c r="R757" s="211">
        <f>Q757*H757</f>
        <v>0</v>
      </c>
      <c r="S757" s="211">
        <v>0.00594</v>
      </c>
      <c r="T757" s="212">
        <f>S757*H757</f>
        <v>5.44104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13" t="s">
        <v>224</v>
      </c>
      <c r="AT757" s="213" t="s">
        <v>139</v>
      </c>
      <c r="AU757" s="213" t="s">
        <v>144</v>
      </c>
      <c r="AY757" s="18" t="s">
        <v>137</v>
      </c>
      <c r="BE757" s="214">
        <f>IF(N757="základní",J757,0)</f>
        <v>0</v>
      </c>
      <c r="BF757" s="214">
        <f>IF(N757="snížená",J757,0)</f>
        <v>0</v>
      </c>
      <c r="BG757" s="214">
        <f>IF(N757="zákl. přenesená",J757,0)</f>
        <v>0</v>
      </c>
      <c r="BH757" s="214">
        <f>IF(N757="sníž. přenesená",J757,0)</f>
        <v>0</v>
      </c>
      <c r="BI757" s="214">
        <f>IF(N757="nulová",J757,0)</f>
        <v>0</v>
      </c>
      <c r="BJ757" s="18" t="s">
        <v>144</v>
      </c>
      <c r="BK757" s="214">
        <f>ROUND(I757*H757,2)</f>
        <v>0</v>
      </c>
      <c r="BL757" s="18" t="s">
        <v>224</v>
      </c>
      <c r="BM757" s="213" t="s">
        <v>919</v>
      </c>
    </row>
    <row r="758" spans="2:51" s="14" customFormat="1" ht="11.25">
      <c r="B758" s="227"/>
      <c r="C758" s="228"/>
      <c r="D758" s="217" t="s">
        <v>146</v>
      </c>
      <c r="E758" s="229" t="s">
        <v>1</v>
      </c>
      <c r="F758" s="230" t="s">
        <v>878</v>
      </c>
      <c r="G758" s="228"/>
      <c r="H758" s="229" t="s">
        <v>1</v>
      </c>
      <c r="I758" s="231"/>
      <c r="J758" s="228"/>
      <c r="K758" s="228"/>
      <c r="L758" s="232"/>
      <c r="M758" s="233"/>
      <c r="N758" s="234"/>
      <c r="O758" s="234"/>
      <c r="P758" s="234"/>
      <c r="Q758" s="234"/>
      <c r="R758" s="234"/>
      <c r="S758" s="234"/>
      <c r="T758" s="235"/>
      <c r="AT758" s="236" t="s">
        <v>146</v>
      </c>
      <c r="AU758" s="236" t="s">
        <v>144</v>
      </c>
      <c r="AV758" s="14" t="s">
        <v>84</v>
      </c>
      <c r="AW758" s="14" t="s">
        <v>33</v>
      </c>
      <c r="AX758" s="14" t="s">
        <v>77</v>
      </c>
      <c r="AY758" s="236" t="s">
        <v>137</v>
      </c>
    </row>
    <row r="759" spans="2:51" s="13" customFormat="1" ht="11.25">
      <c r="B759" s="215"/>
      <c r="C759" s="216"/>
      <c r="D759" s="217" t="s">
        <v>146</v>
      </c>
      <c r="E759" s="218" t="s">
        <v>1</v>
      </c>
      <c r="F759" s="219" t="s">
        <v>879</v>
      </c>
      <c r="G759" s="216"/>
      <c r="H759" s="220">
        <v>916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146</v>
      </c>
      <c r="AU759" s="226" t="s">
        <v>144</v>
      </c>
      <c r="AV759" s="13" t="s">
        <v>144</v>
      </c>
      <c r="AW759" s="13" t="s">
        <v>33</v>
      </c>
      <c r="AX759" s="13" t="s">
        <v>84</v>
      </c>
      <c r="AY759" s="226" t="s">
        <v>137</v>
      </c>
    </row>
    <row r="760" spans="1:65" s="2" customFormat="1" ht="16.5" customHeight="1">
      <c r="A760" s="35"/>
      <c r="B760" s="36"/>
      <c r="C760" s="201" t="s">
        <v>920</v>
      </c>
      <c r="D760" s="201" t="s">
        <v>139</v>
      </c>
      <c r="E760" s="202" t="s">
        <v>921</v>
      </c>
      <c r="F760" s="203" t="s">
        <v>922</v>
      </c>
      <c r="G760" s="204" t="s">
        <v>220</v>
      </c>
      <c r="H760" s="205">
        <v>257</v>
      </c>
      <c r="I760" s="206"/>
      <c r="J760" s="207">
        <f>ROUND(I760*H760,2)</f>
        <v>0</v>
      </c>
      <c r="K760" s="208"/>
      <c r="L760" s="40"/>
      <c r="M760" s="209" t="s">
        <v>1</v>
      </c>
      <c r="N760" s="210" t="s">
        <v>43</v>
      </c>
      <c r="O760" s="72"/>
      <c r="P760" s="211">
        <f>O760*H760</f>
        <v>0</v>
      </c>
      <c r="Q760" s="211">
        <v>0</v>
      </c>
      <c r="R760" s="211">
        <f>Q760*H760</f>
        <v>0</v>
      </c>
      <c r="S760" s="211">
        <v>0.00167</v>
      </c>
      <c r="T760" s="212">
        <f>S760*H760</f>
        <v>0.42919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3" t="s">
        <v>224</v>
      </c>
      <c r="AT760" s="213" t="s">
        <v>139</v>
      </c>
      <c r="AU760" s="213" t="s">
        <v>144</v>
      </c>
      <c r="AY760" s="18" t="s">
        <v>137</v>
      </c>
      <c r="BE760" s="214">
        <f>IF(N760="základní",J760,0)</f>
        <v>0</v>
      </c>
      <c r="BF760" s="214">
        <f>IF(N760="snížená",J760,0)</f>
        <v>0</v>
      </c>
      <c r="BG760" s="214">
        <f>IF(N760="zákl. přenesená",J760,0)</f>
        <v>0</v>
      </c>
      <c r="BH760" s="214">
        <f>IF(N760="sníž. přenesená",J760,0)</f>
        <v>0</v>
      </c>
      <c r="BI760" s="214">
        <f>IF(N760="nulová",J760,0)</f>
        <v>0</v>
      </c>
      <c r="BJ760" s="18" t="s">
        <v>144</v>
      </c>
      <c r="BK760" s="214">
        <f>ROUND(I760*H760,2)</f>
        <v>0</v>
      </c>
      <c r="BL760" s="18" t="s">
        <v>224</v>
      </c>
      <c r="BM760" s="213" t="s">
        <v>923</v>
      </c>
    </row>
    <row r="761" spans="2:51" s="13" customFormat="1" ht="11.25">
      <c r="B761" s="215"/>
      <c r="C761" s="216"/>
      <c r="D761" s="217" t="s">
        <v>146</v>
      </c>
      <c r="E761" s="218" t="s">
        <v>1</v>
      </c>
      <c r="F761" s="219" t="s">
        <v>924</v>
      </c>
      <c r="G761" s="216"/>
      <c r="H761" s="220">
        <v>257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146</v>
      </c>
      <c r="AU761" s="226" t="s">
        <v>144</v>
      </c>
      <c r="AV761" s="13" t="s">
        <v>144</v>
      </c>
      <c r="AW761" s="13" t="s">
        <v>33</v>
      </c>
      <c r="AX761" s="13" t="s">
        <v>84</v>
      </c>
      <c r="AY761" s="226" t="s">
        <v>137</v>
      </c>
    </row>
    <row r="762" spans="1:65" s="2" customFormat="1" ht="16.5" customHeight="1">
      <c r="A762" s="35"/>
      <c r="B762" s="36"/>
      <c r="C762" s="201" t="s">
        <v>925</v>
      </c>
      <c r="D762" s="201" t="s">
        <v>139</v>
      </c>
      <c r="E762" s="202" t="s">
        <v>926</v>
      </c>
      <c r="F762" s="203" t="s">
        <v>927</v>
      </c>
      <c r="G762" s="204" t="s">
        <v>220</v>
      </c>
      <c r="H762" s="205">
        <v>347</v>
      </c>
      <c r="I762" s="206"/>
      <c r="J762" s="207">
        <f>ROUND(I762*H762,2)</f>
        <v>0</v>
      </c>
      <c r="K762" s="208"/>
      <c r="L762" s="40"/>
      <c r="M762" s="209" t="s">
        <v>1</v>
      </c>
      <c r="N762" s="210" t="s">
        <v>43</v>
      </c>
      <c r="O762" s="72"/>
      <c r="P762" s="211">
        <f>O762*H762</f>
        <v>0</v>
      </c>
      <c r="Q762" s="211">
        <v>0</v>
      </c>
      <c r="R762" s="211">
        <f>Q762*H762</f>
        <v>0</v>
      </c>
      <c r="S762" s="211">
        <v>0.00175</v>
      </c>
      <c r="T762" s="212">
        <f>S762*H762</f>
        <v>0.6072500000000001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13" t="s">
        <v>224</v>
      </c>
      <c r="AT762" s="213" t="s">
        <v>139</v>
      </c>
      <c r="AU762" s="213" t="s">
        <v>144</v>
      </c>
      <c r="AY762" s="18" t="s">
        <v>137</v>
      </c>
      <c r="BE762" s="214">
        <f>IF(N762="základní",J762,0)</f>
        <v>0</v>
      </c>
      <c r="BF762" s="214">
        <f>IF(N762="snížená",J762,0)</f>
        <v>0</v>
      </c>
      <c r="BG762" s="214">
        <f>IF(N762="zákl. přenesená",J762,0)</f>
        <v>0</v>
      </c>
      <c r="BH762" s="214">
        <f>IF(N762="sníž. přenesená",J762,0)</f>
        <v>0</v>
      </c>
      <c r="BI762" s="214">
        <f>IF(N762="nulová",J762,0)</f>
        <v>0</v>
      </c>
      <c r="BJ762" s="18" t="s">
        <v>144</v>
      </c>
      <c r="BK762" s="214">
        <f>ROUND(I762*H762,2)</f>
        <v>0</v>
      </c>
      <c r="BL762" s="18" t="s">
        <v>224</v>
      </c>
      <c r="BM762" s="213" t="s">
        <v>928</v>
      </c>
    </row>
    <row r="763" spans="2:51" s="13" customFormat="1" ht="11.25">
      <c r="B763" s="215"/>
      <c r="C763" s="216"/>
      <c r="D763" s="217" t="s">
        <v>146</v>
      </c>
      <c r="E763" s="218" t="s">
        <v>1</v>
      </c>
      <c r="F763" s="219" t="s">
        <v>929</v>
      </c>
      <c r="G763" s="216"/>
      <c r="H763" s="220">
        <v>347</v>
      </c>
      <c r="I763" s="221"/>
      <c r="J763" s="216"/>
      <c r="K763" s="216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146</v>
      </c>
      <c r="AU763" s="226" t="s">
        <v>144</v>
      </c>
      <c r="AV763" s="13" t="s">
        <v>144</v>
      </c>
      <c r="AW763" s="13" t="s">
        <v>33</v>
      </c>
      <c r="AX763" s="13" t="s">
        <v>84</v>
      </c>
      <c r="AY763" s="226" t="s">
        <v>137</v>
      </c>
    </row>
    <row r="764" spans="1:65" s="2" customFormat="1" ht="16.5" customHeight="1">
      <c r="A764" s="35"/>
      <c r="B764" s="36"/>
      <c r="C764" s="201" t="s">
        <v>930</v>
      </c>
      <c r="D764" s="201" t="s">
        <v>139</v>
      </c>
      <c r="E764" s="202" t="s">
        <v>931</v>
      </c>
      <c r="F764" s="203" t="s">
        <v>932</v>
      </c>
      <c r="G764" s="204" t="s">
        <v>220</v>
      </c>
      <c r="H764" s="205">
        <v>136</v>
      </c>
      <c r="I764" s="206"/>
      <c r="J764" s="207">
        <f>ROUND(I764*H764,2)</f>
        <v>0</v>
      </c>
      <c r="K764" s="208"/>
      <c r="L764" s="40"/>
      <c r="M764" s="209" t="s">
        <v>1</v>
      </c>
      <c r="N764" s="210" t="s">
        <v>43</v>
      </c>
      <c r="O764" s="72"/>
      <c r="P764" s="211">
        <f>O764*H764</f>
        <v>0</v>
      </c>
      <c r="Q764" s="211">
        <v>0</v>
      </c>
      <c r="R764" s="211">
        <f>Q764*H764</f>
        <v>0</v>
      </c>
      <c r="S764" s="211">
        <v>0.0026</v>
      </c>
      <c r="T764" s="212">
        <f>S764*H764</f>
        <v>0.35359999999999997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13" t="s">
        <v>224</v>
      </c>
      <c r="AT764" s="213" t="s">
        <v>139</v>
      </c>
      <c r="AU764" s="213" t="s">
        <v>144</v>
      </c>
      <c r="AY764" s="18" t="s">
        <v>137</v>
      </c>
      <c r="BE764" s="214">
        <f>IF(N764="základní",J764,0)</f>
        <v>0</v>
      </c>
      <c r="BF764" s="214">
        <f>IF(N764="snížená",J764,0)</f>
        <v>0</v>
      </c>
      <c r="BG764" s="214">
        <f>IF(N764="zákl. přenesená",J764,0)</f>
        <v>0</v>
      </c>
      <c r="BH764" s="214">
        <f>IF(N764="sníž. přenesená",J764,0)</f>
        <v>0</v>
      </c>
      <c r="BI764" s="214">
        <f>IF(N764="nulová",J764,0)</f>
        <v>0</v>
      </c>
      <c r="BJ764" s="18" t="s">
        <v>144</v>
      </c>
      <c r="BK764" s="214">
        <f>ROUND(I764*H764,2)</f>
        <v>0</v>
      </c>
      <c r="BL764" s="18" t="s">
        <v>224</v>
      </c>
      <c r="BM764" s="213" t="s">
        <v>933</v>
      </c>
    </row>
    <row r="765" spans="2:51" s="13" customFormat="1" ht="11.25">
      <c r="B765" s="215"/>
      <c r="C765" s="216"/>
      <c r="D765" s="217" t="s">
        <v>146</v>
      </c>
      <c r="E765" s="218" t="s">
        <v>1</v>
      </c>
      <c r="F765" s="219" t="s">
        <v>934</v>
      </c>
      <c r="G765" s="216"/>
      <c r="H765" s="220">
        <v>136</v>
      </c>
      <c r="I765" s="221"/>
      <c r="J765" s="216"/>
      <c r="K765" s="216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146</v>
      </c>
      <c r="AU765" s="226" t="s">
        <v>144</v>
      </c>
      <c r="AV765" s="13" t="s">
        <v>144</v>
      </c>
      <c r="AW765" s="13" t="s">
        <v>33</v>
      </c>
      <c r="AX765" s="13" t="s">
        <v>84</v>
      </c>
      <c r="AY765" s="226" t="s">
        <v>137</v>
      </c>
    </row>
    <row r="766" spans="1:65" s="2" customFormat="1" ht="16.5" customHeight="1">
      <c r="A766" s="35"/>
      <c r="B766" s="36"/>
      <c r="C766" s="201" t="s">
        <v>935</v>
      </c>
      <c r="D766" s="201" t="s">
        <v>139</v>
      </c>
      <c r="E766" s="202" t="s">
        <v>936</v>
      </c>
      <c r="F766" s="203" t="s">
        <v>937</v>
      </c>
      <c r="G766" s="204" t="s">
        <v>220</v>
      </c>
      <c r="H766" s="205">
        <v>164</v>
      </c>
      <c r="I766" s="206"/>
      <c r="J766" s="207">
        <f>ROUND(I766*H766,2)</f>
        <v>0</v>
      </c>
      <c r="K766" s="208"/>
      <c r="L766" s="40"/>
      <c r="M766" s="209" t="s">
        <v>1</v>
      </c>
      <c r="N766" s="210" t="s">
        <v>43</v>
      </c>
      <c r="O766" s="72"/>
      <c r="P766" s="211">
        <f>O766*H766</f>
        <v>0</v>
      </c>
      <c r="Q766" s="211">
        <v>0</v>
      </c>
      <c r="R766" s="211">
        <f>Q766*H766</f>
        <v>0</v>
      </c>
      <c r="S766" s="211">
        <v>0.00394</v>
      </c>
      <c r="T766" s="212">
        <f>S766*H766</f>
        <v>0.64616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3" t="s">
        <v>224</v>
      </c>
      <c r="AT766" s="213" t="s">
        <v>139</v>
      </c>
      <c r="AU766" s="213" t="s">
        <v>144</v>
      </c>
      <c r="AY766" s="18" t="s">
        <v>137</v>
      </c>
      <c r="BE766" s="214">
        <f>IF(N766="základní",J766,0)</f>
        <v>0</v>
      </c>
      <c r="BF766" s="214">
        <f>IF(N766="snížená",J766,0)</f>
        <v>0</v>
      </c>
      <c r="BG766" s="214">
        <f>IF(N766="zákl. přenesená",J766,0)</f>
        <v>0</v>
      </c>
      <c r="BH766" s="214">
        <f>IF(N766="sníž. přenesená",J766,0)</f>
        <v>0</v>
      </c>
      <c r="BI766" s="214">
        <f>IF(N766="nulová",J766,0)</f>
        <v>0</v>
      </c>
      <c r="BJ766" s="18" t="s">
        <v>144</v>
      </c>
      <c r="BK766" s="214">
        <f>ROUND(I766*H766,2)</f>
        <v>0</v>
      </c>
      <c r="BL766" s="18" t="s">
        <v>224</v>
      </c>
      <c r="BM766" s="213" t="s">
        <v>938</v>
      </c>
    </row>
    <row r="767" spans="2:51" s="13" customFormat="1" ht="11.25">
      <c r="B767" s="215"/>
      <c r="C767" s="216"/>
      <c r="D767" s="217" t="s">
        <v>146</v>
      </c>
      <c r="E767" s="218" t="s">
        <v>1</v>
      </c>
      <c r="F767" s="219" t="s">
        <v>939</v>
      </c>
      <c r="G767" s="216"/>
      <c r="H767" s="220">
        <v>164</v>
      </c>
      <c r="I767" s="221"/>
      <c r="J767" s="216"/>
      <c r="K767" s="216"/>
      <c r="L767" s="222"/>
      <c r="M767" s="223"/>
      <c r="N767" s="224"/>
      <c r="O767" s="224"/>
      <c r="P767" s="224"/>
      <c r="Q767" s="224"/>
      <c r="R767" s="224"/>
      <c r="S767" s="224"/>
      <c r="T767" s="225"/>
      <c r="AT767" s="226" t="s">
        <v>146</v>
      </c>
      <c r="AU767" s="226" t="s">
        <v>144</v>
      </c>
      <c r="AV767" s="13" t="s">
        <v>144</v>
      </c>
      <c r="AW767" s="13" t="s">
        <v>33</v>
      </c>
      <c r="AX767" s="13" t="s">
        <v>84</v>
      </c>
      <c r="AY767" s="226" t="s">
        <v>137</v>
      </c>
    </row>
    <row r="768" spans="1:65" s="2" customFormat="1" ht="21.75" customHeight="1">
      <c r="A768" s="35"/>
      <c r="B768" s="36"/>
      <c r="C768" s="201" t="s">
        <v>940</v>
      </c>
      <c r="D768" s="201" t="s">
        <v>139</v>
      </c>
      <c r="E768" s="202" t="s">
        <v>941</v>
      </c>
      <c r="F768" s="203" t="s">
        <v>942</v>
      </c>
      <c r="G768" s="204" t="s">
        <v>220</v>
      </c>
      <c r="H768" s="205">
        <v>10.44</v>
      </c>
      <c r="I768" s="206"/>
      <c r="J768" s="207">
        <f>ROUND(I768*H768,2)</f>
        <v>0</v>
      </c>
      <c r="K768" s="208"/>
      <c r="L768" s="40"/>
      <c r="M768" s="209" t="s">
        <v>1</v>
      </c>
      <c r="N768" s="210" t="s">
        <v>43</v>
      </c>
      <c r="O768" s="72"/>
      <c r="P768" s="211">
        <f>O768*H768</f>
        <v>0</v>
      </c>
      <c r="Q768" s="211">
        <v>0.00438</v>
      </c>
      <c r="R768" s="211">
        <f>Q768*H768</f>
        <v>0.0457272</v>
      </c>
      <c r="S768" s="211">
        <v>0</v>
      </c>
      <c r="T768" s="212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13" t="s">
        <v>224</v>
      </c>
      <c r="AT768" s="213" t="s">
        <v>139</v>
      </c>
      <c r="AU768" s="213" t="s">
        <v>144</v>
      </c>
      <c r="AY768" s="18" t="s">
        <v>137</v>
      </c>
      <c r="BE768" s="214">
        <f>IF(N768="základní",J768,0)</f>
        <v>0</v>
      </c>
      <c r="BF768" s="214">
        <f>IF(N768="snížená",J768,0)</f>
        <v>0</v>
      </c>
      <c r="BG768" s="214">
        <f>IF(N768="zákl. přenesená",J768,0)</f>
        <v>0</v>
      </c>
      <c r="BH768" s="214">
        <f>IF(N768="sníž. přenesená",J768,0)</f>
        <v>0</v>
      </c>
      <c r="BI768" s="214">
        <f>IF(N768="nulová",J768,0)</f>
        <v>0</v>
      </c>
      <c r="BJ768" s="18" t="s">
        <v>144</v>
      </c>
      <c r="BK768" s="214">
        <f>ROUND(I768*H768,2)</f>
        <v>0</v>
      </c>
      <c r="BL768" s="18" t="s">
        <v>224</v>
      </c>
      <c r="BM768" s="213" t="s">
        <v>943</v>
      </c>
    </row>
    <row r="769" spans="2:51" s="13" customFormat="1" ht="11.25">
      <c r="B769" s="215"/>
      <c r="C769" s="216"/>
      <c r="D769" s="217" t="s">
        <v>146</v>
      </c>
      <c r="E769" s="218" t="s">
        <v>1</v>
      </c>
      <c r="F769" s="219" t="s">
        <v>944</v>
      </c>
      <c r="G769" s="216"/>
      <c r="H769" s="220">
        <v>10.44</v>
      </c>
      <c r="I769" s="221"/>
      <c r="J769" s="216"/>
      <c r="K769" s="216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146</v>
      </c>
      <c r="AU769" s="226" t="s">
        <v>144</v>
      </c>
      <c r="AV769" s="13" t="s">
        <v>144</v>
      </c>
      <c r="AW769" s="13" t="s">
        <v>33</v>
      </c>
      <c r="AX769" s="13" t="s">
        <v>84</v>
      </c>
      <c r="AY769" s="226" t="s">
        <v>137</v>
      </c>
    </row>
    <row r="770" spans="1:65" s="2" customFormat="1" ht="21.75" customHeight="1">
      <c r="A770" s="35"/>
      <c r="B770" s="36"/>
      <c r="C770" s="201" t="s">
        <v>945</v>
      </c>
      <c r="D770" s="201" t="s">
        <v>139</v>
      </c>
      <c r="E770" s="202" t="s">
        <v>946</v>
      </c>
      <c r="F770" s="203" t="s">
        <v>947</v>
      </c>
      <c r="G770" s="204" t="s">
        <v>220</v>
      </c>
      <c r="H770" s="205">
        <v>245.25</v>
      </c>
      <c r="I770" s="206"/>
      <c r="J770" s="207">
        <f>ROUND(I770*H770,2)</f>
        <v>0</v>
      </c>
      <c r="K770" s="208"/>
      <c r="L770" s="40"/>
      <c r="M770" s="209" t="s">
        <v>1</v>
      </c>
      <c r="N770" s="210" t="s">
        <v>43</v>
      </c>
      <c r="O770" s="72"/>
      <c r="P770" s="211">
        <f>O770*H770</f>
        <v>0</v>
      </c>
      <c r="Q770" s="211">
        <v>0.00584</v>
      </c>
      <c r="R770" s="211">
        <f>Q770*H770</f>
        <v>1.4322599999999999</v>
      </c>
      <c r="S770" s="211">
        <v>0</v>
      </c>
      <c r="T770" s="212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13" t="s">
        <v>224</v>
      </c>
      <c r="AT770" s="213" t="s">
        <v>139</v>
      </c>
      <c r="AU770" s="213" t="s">
        <v>144</v>
      </c>
      <c r="AY770" s="18" t="s">
        <v>137</v>
      </c>
      <c r="BE770" s="214">
        <f>IF(N770="základní",J770,0)</f>
        <v>0</v>
      </c>
      <c r="BF770" s="214">
        <f>IF(N770="snížená",J770,0)</f>
        <v>0</v>
      </c>
      <c r="BG770" s="214">
        <f>IF(N770="zákl. přenesená",J770,0)</f>
        <v>0</v>
      </c>
      <c r="BH770" s="214">
        <f>IF(N770="sníž. přenesená",J770,0)</f>
        <v>0</v>
      </c>
      <c r="BI770" s="214">
        <f>IF(N770="nulová",J770,0)</f>
        <v>0</v>
      </c>
      <c r="BJ770" s="18" t="s">
        <v>144</v>
      </c>
      <c r="BK770" s="214">
        <f>ROUND(I770*H770,2)</f>
        <v>0</v>
      </c>
      <c r="BL770" s="18" t="s">
        <v>224</v>
      </c>
      <c r="BM770" s="213" t="s">
        <v>948</v>
      </c>
    </row>
    <row r="771" spans="2:51" s="14" customFormat="1" ht="11.25">
      <c r="B771" s="227"/>
      <c r="C771" s="228"/>
      <c r="D771" s="217" t="s">
        <v>146</v>
      </c>
      <c r="E771" s="229" t="s">
        <v>1</v>
      </c>
      <c r="F771" s="230" t="s">
        <v>949</v>
      </c>
      <c r="G771" s="228"/>
      <c r="H771" s="229" t="s">
        <v>1</v>
      </c>
      <c r="I771" s="231"/>
      <c r="J771" s="228"/>
      <c r="K771" s="228"/>
      <c r="L771" s="232"/>
      <c r="M771" s="233"/>
      <c r="N771" s="234"/>
      <c r="O771" s="234"/>
      <c r="P771" s="234"/>
      <c r="Q771" s="234"/>
      <c r="R771" s="234"/>
      <c r="S771" s="234"/>
      <c r="T771" s="235"/>
      <c r="AT771" s="236" t="s">
        <v>146</v>
      </c>
      <c r="AU771" s="236" t="s">
        <v>144</v>
      </c>
      <c r="AV771" s="14" t="s">
        <v>84</v>
      </c>
      <c r="AW771" s="14" t="s">
        <v>33</v>
      </c>
      <c r="AX771" s="14" t="s">
        <v>77</v>
      </c>
      <c r="AY771" s="236" t="s">
        <v>137</v>
      </c>
    </row>
    <row r="772" spans="2:51" s="13" customFormat="1" ht="11.25">
      <c r="B772" s="215"/>
      <c r="C772" s="216"/>
      <c r="D772" s="217" t="s">
        <v>146</v>
      </c>
      <c r="E772" s="218" t="s">
        <v>1</v>
      </c>
      <c r="F772" s="219" t="s">
        <v>950</v>
      </c>
      <c r="G772" s="216"/>
      <c r="H772" s="220">
        <v>236.45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146</v>
      </c>
      <c r="AU772" s="226" t="s">
        <v>144</v>
      </c>
      <c r="AV772" s="13" t="s">
        <v>144</v>
      </c>
      <c r="AW772" s="13" t="s">
        <v>33</v>
      </c>
      <c r="AX772" s="13" t="s">
        <v>77</v>
      </c>
      <c r="AY772" s="226" t="s">
        <v>137</v>
      </c>
    </row>
    <row r="773" spans="2:51" s="13" customFormat="1" ht="11.25">
      <c r="B773" s="215"/>
      <c r="C773" s="216"/>
      <c r="D773" s="217" t="s">
        <v>146</v>
      </c>
      <c r="E773" s="218" t="s">
        <v>1</v>
      </c>
      <c r="F773" s="219" t="s">
        <v>951</v>
      </c>
      <c r="G773" s="216"/>
      <c r="H773" s="220">
        <v>8.8</v>
      </c>
      <c r="I773" s="221"/>
      <c r="J773" s="216"/>
      <c r="K773" s="216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146</v>
      </c>
      <c r="AU773" s="226" t="s">
        <v>144</v>
      </c>
      <c r="AV773" s="13" t="s">
        <v>144</v>
      </c>
      <c r="AW773" s="13" t="s">
        <v>33</v>
      </c>
      <c r="AX773" s="13" t="s">
        <v>77</v>
      </c>
      <c r="AY773" s="226" t="s">
        <v>137</v>
      </c>
    </row>
    <row r="774" spans="2:51" s="15" customFormat="1" ht="11.25">
      <c r="B774" s="248"/>
      <c r="C774" s="249"/>
      <c r="D774" s="217" t="s">
        <v>146</v>
      </c>
      <c r="E774" s="250" t="s">
        <v>1</v>
      </c>
      <c r="F774" s="251" t="s">
        <v>217</v>
      </c>
      <c r="G774" s="249"/>
      <c r="H774" s="252">
        <v>245.25</v>
      </c>
      <c r="I774" s="253"/>
      <c r="J774" s="249"/>
      <c r="K774" s="249"/>
      <c r="L774" s="254"/>
      <c r="M774" s="255"/>
      <c r="N774" s="256"/>
      <c r="O774" s="256"/>
      <c r="P774" s="256"/>
      <c r="Q774" s="256"/>
      <c r="R774" s="256"/>
      <c r="S774" s="256"/>
      <c r="T774" s="257"/>
      <c r="AT774" s="258" t="s">
        <v>146</v>
      </c>
      <c r="AU774" s="258" t="s">
        <v>144</v>
      </c>
      <c r="AV774" s="15" t="s">
        <v>143</v>
      </c>
      <c r="AW774" s="15" t="s">
        <v>33</v>
      </c>
      <c r="AX774" s="15" t="s">
        <v>84</v>
      </c>
      <c r="AY774" s="258" t="s">
        <v>137</v>
      </c>
    </row>
    <row r="775" spans="1:65" s="2" customFormat="1" ht="21.75" customHeight="1">
      <c r="A775" s="35"/>
      <c r="B775" s="36"/>
      <c r="C775" s="201" t="s">
        <v>952</v>
      </c>
      <c r="D775" s="201" t="s">
        <v>139</v>
      </c>
      <c r="E775" s="202" t="s">
        <v>953</v>
      </c>
      <c r="F775" s="203" t="s">
        <v>954</v>
      </c>
      <c r="G775" s="204" t="s">
        <v>220</v>
      </c>
      <c r="H775" s="205">
        <v>47.7</v>
      </c>
      <c r="I775" s="206"/>
      <c r="J775" s="207">
        <f>ROUND(I775*H775,2)</f>
        <v>0</v>
      </c>
      <c r="K775" s="208"/>
      <c r="L775" s="40"/>
      <c r="M775" s="209" t="s">
        <v>1</v>
      </c>
      <c r="N775" s="210" t="s">
        <v>43</v>
      </c>
      <c r="O775" s="72"/>
      <c r="P775" s="211">
        <f>O775*H775</f>
        <v>0</v>
      </c>
      <c r="Q775" s="211">
        <v>0.00291</v>
      </c>
      <c r="R775" s="211">
        <f>Q775*H775</f>
        <v>0.138807</v>
      </c>
      <c r="S775" s="211">
        <v>0</v>
      </c>
      <c r="T775" s="212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13" t="s">
        <v>224</v>
      </c>
      <c r="AT775" s="213" t="s">
        <v>139</v>
      </c>
      <c r="AU775" s="213" t="s">
        <v>144</v>
      </c>
      <c r="AY775" s="18" t="s">
        <v>137</v>
      </c>
      <c r="BE775" s="214">
        <f>IF(N775="základní",J775,0)</f>
        <v>0</v>
      </c>
      <c r="BF775" s="214">
        <f>IF(N775="snížená",J775,0)</f>
        <v>0</v>
      </c>
      <c r="BG775" s="214">
        <f>IF(N775="zákl. přenesená",J775,0)</f>
        <v>0</v>
      </c>
      <c r="BH775" s="214">
        <f>IF(N775="sníž. přenesená",J775,0)</f>
        <v>0</v>
      </c>
      <c r="BI775" s="214">
        <f>IF(N775="nulová",J775,0)</f>
        <v>0</v>
      </c>
      <c r="BJ775" s="18" t="s">
        <v>144</v>
      </c>
      <c r="BK775" s="214">
        <f>ROUND(I775*H775,2)</f>
        <v>0</v>
      </c>
      <c r="BL775" s="18" t="s">
        <v>224</v>
      </c>
      <c r="BM775" s="213" t="s">
        <v>955</v>
      </c>
    </row>
    <row r="776" spans="2:51" s="13" customFormat="1" ht="11.25">
      <c r="B776" s="215"/>
      <c r="C776" s="216"/>
      <c r="D776" s="217" t="s">
        <v>146</v>
      </c>
      <c r="E776" s="218" t="s">
        <v>1</v>
      </c>
      <c r="F776" s="219" t="s">
        <v>956</v>
      </c>
      <c r="G776" s="216"/>
      <c r="H776" s="220">
        <v>43.9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146</v>
      </c>
      <c r="AU776" s="226" t="s">
        <v>144</v>
      </c>
      <c r="AV776" s="13" t="s">
        <v>144</v>
      </c>
      <c r="AW776" s="13" t="s">
        <v>33</v>
      </c>
      <c r="AX776" s="13" t="s">
        <v>77</v>
      </c>
      <c r="AY776" s="226" t="s">
        <v>137</v>
      </c>
    </row>
    <row r="777" spans="2:51" s="13" customFormat="1" ht="11.25">
      <c r="B777" s="215"/>
      <c r="C777" s="216"/>
      <c r="D777" s="217" t="s">
        <v>146</v>
      </c>
      <c r="E777" s="218" t="s">
        <v>1</v>
      </c>
      <c r="F777" s="219" t="s">
        <v>957</v>
      </c>
      <c r="G777" s="216"/>
      <c r="H777" s="220">
        <v>3.8</v>
      </c>
      <c r="I777" s="221"/>
      <c r="J777" s="216"/>
      <c r="K777" s="216"/>
      <c r="L777" s="222"/>
      <c r="M777" s="223"/>
      <c r="N777" s="224"/>
      <c r="O777" s="224"/>
      <c r="P777" s="224"/>
      <c r="Q777" s="224"/>
      <c r="R777" s="224"/>
      <c r="S777" s="224"/>
      <c r="T777" s="225"/>
      <c r="AT777" s="226" t="s">
        <v>146</v>
      </c>
      <c r="AU777" s="226" t="s">
        <v>144</v>
      </c>
      <c r="AV777" s="13" t="s">
        <v>144</v>
      </c>
      <c r="AW777" s="13" t="s">
        <v>33</v>
      </c>
      <c r="AX777" s="13" t="s">
        <v>77</v>
      </c>
      <c r="AY777" s="226" t="s">
        <v>137</v>
      </c>
    </row>
    <row r="778" spans="2:51" s="15" customFormat="1" ht="11.25">
      <c r="B778" s="248"/>
      <c r="C778" s="249"/>
      <c r="D778" s="217" t="s">
        <v>146</v>
      </c>
      <c r="E778" s="250" t="s">
        <v>1</v>
      </c>
      <c r="F778" s="251" t="s">
        <v>217</v>
      </c>
      <c r="G778" s="249"/>
      <c r="H778" s="252">
        <v>47.699999999999996</v>
      </c>
      <c r="I778" s="253"/>
      <c r="J778" s="249"/>
      <c r="K778" s="249"/>
      <c r="L778" s="254"/>
      <c r="M778" s="255"/>
      <c r="N778" s="256"/>
      <c r="O778" s="256"/>
      <c r="P778" s="256"/>
      <c r="Q778" s="256"/>
      <c r="R778" s="256"/>
      <c r="S778" s="256"/>
      <c r="T778" s="257"/>
      <c r="AT778" s="258" t="s">
        <v>146</v>
      </c>
      <c r="AU778" s="258" t="s">
        <v>144</v>
      </c>
      <c r="AV778" s="15" t="s">
        <v>143</v>
      </c>
      <c r="AW778" s="15" t="s">
        <v>33</v>
      </c>
      <c r="AX778" s="15" t="s">
        <v>84</v>
      </c>
      <c r="AY778" s="258" t="s">
        <v>137</v>
      </c>
    </row>
    <row r="779" spans="1:65" s="2" customFormat="1" ht="21.75" customHeight="1">
      <c r="A779" s="35"/>
      <c r="B779" s="36"/>
      <c r="C779" s="201" t="s">
        <v>958</v>
      </c>
      <c r="D779" s="201" t="s">
        <v>139</v>
      </c>
      <c r="E779" s="202" t="s">
        <v>959</v>
      </c>
      <c r="F779" s="203" t="s">
        <v>960</v>
      </c>
      <c r="G779" s="204" t="s">
        <v>220</v>
      </c>
      <c r="H779" s="205">
        <v>8.8</v>
      </c>
      <c r="I779" s="206"/>
      <c r="J779" s="207">
        <f>ROUND(I779*H779,2)</f>
        <v>0</v>
      </c>
      <c r="K779" s="208"/>
      <c r="L779" s="40"/>
      <c r="M779" s="209" t="s">
        <v>1</v>
      </c>
      <c r="N779" s="210" t="s">
        <v>43</v>
      </c>
      <c r="O779" s="72"/>
      <c r="P779" s="211">
        <f>O779*H779</f>
        <v>0</v>
      </c>
      <c r="Q779" s="211">
        <v>0.00352</v>
      </c>
      <c r="R779" s="211">
        <f>Q779*H779</f>
        <v>0.030976000000000004</v>
      </c>
      <c r="S779" s="211">
        <v>0</v>
      </c>
      <c r="T779" s="212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213" t="s">
        <v>224</v>
      </c>
      <c r="AT779" s="213" t="s">
        <v>139</v>
      </c>
      <c r="AU779" s="213" t="s">
        <v>144</v>
      </c>
      <c r="AY779" s="18" t="s">
        <v>137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18" t="s">
        <v>144</v>
      </c>
      <c r="BK779" s="214">
        <f>ROUND(I779*H779,2)</f>
        <v>0</v>
      </c>
      <c r="BL779" s="18" t="s">
        <v>224</v>
      </c>
      <c r="BM779" s="213" t="s">
        <v>961</v>
      </c>
    </row>
    <row r="780" spans="2:51" s="13" customFormat="1" ht="11.25">
      <c r="B780" s="215"/>
      <c r="C780" s="216"/>
      <c r="D780" s="217" t="s">
        <v>146</v>
      </c>
      <c r="E780" s="218" t="s">
        <v>1</v>
      </c>
      <c r="F780" s="219" t="s">
        <v>962</v>
      </c>
      <c r="G780" s="216"/>
      <c r="H780" s="220">
        <v>3.6</v>
      </c>
      <c r="I780" s="221"/>
      <c r="J780" s="216"/>
      <c r="K780" s="216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146</v>
      </c>
      <c r="AU780" s="226" t="s">
        <v>144</v>
      </c>
      <c r="AV780" s="13" t="s">
        <v>144</v>
      </c>
      <c r="AW780" s="13" t="s">
        <v>33</v>
      </c>
      <c r="AX780" s="13" t="s">
        <v>77</v>
      </c>
      <c r="AY780" s="226" t="s">
        <v>137</v>
      </c>
    </row>
    <row r="781" spans="2:51" s="13" customFormat="1" ht="11.25">
      <c r="B781" s="215"/>
      <c r="C781" s="216"/>
      <c r="D781" s="217" t="s">
        <v>146</v>
      </c>
      <c r="E781" s="218" t="s">
        <v>1</v>
      </c>
      <c r="F781" s="219" t="s">
        <v>963</v>
      </c>
      <c r="G781" s="216"/>
      <c r="H781" s="220">
        <v>5.2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146</v>
      </c>
      <c r="AU781" s="226" t="s">
        <v>144</v>
      </c>
      <c r="AV781" s="13" t="s">
        <v>144</v>
      </c>
      <c r="AW781" s="13" t="s">
        <v>33</v>
      </c>
      <c r="AX781" s="13" t="s">
        <v>77</v>
      </c>
      <c r="AY781" s="226" t="s">
        <v>137</v>
      </c>
    </row>
    <row r="782" spans="2:51" s="15" customFormat="1" ht="11.25">
      <c r="B782" s="248"/>
      <c r="C782" s="249"/>
      <c r="D782" s="217" t="s">
        <v>146</v>
      </c>
      <c r="E782" s="250" t="s">
        <v>1</v>
      </c>
      <c r="F782" s="251" t="s">
        <v>217</v>
      </c>
      <c r="G782" s="249"/>
      <c r="H782" s="252">
        <v>8.8</v>
      </c>
      <c r="I782" s="253"/>
      <c r="J782" s="249"/>
      <c r="K782" s="249"/>
      <c r="L782" s="254"/>
      <c r="M782" s="255"/>
      <c r="N782" s="256"/>
      <c r="O782" s="256"/>
      <c r="P782" s="256"/>
      <c r="Q782" s="256"/>
      <c r="R782" s="256"/>
      <c r="S782" s="256"/>
      <c r="T782" s="257"/>
      <c r="AT782" s="258" t="s">
        <v>146</v>
      </c>
      <c r="AU782" s="258" t="s">
        <v>144</v>
      </c>
      <c r="AV782" s="15" t="s">
        <v>143</v>
      </c>
      <c r="AW782" s="15" t="s">
        <v>33</v>
      </c>
      <c r="AX782" s="15" t="s">
        <v>84</v>
      </c>
      <c r="AY782" s="258" t="s">
        <v>137</v>
      </c>
    </row>
    <row r="783" spans="1:65" s="2" customFormat="1" ht="21.75" customHeight="1">
      <c r="A783" s="35"/>
      <c r="B783" s="36"/>
      <c r="C783" s="201" t="s">
        <v>964</v>
      </c>
      <c r="D783" s="201" t="s">
        <v>139</v>
      </c>
      <c r="E783" s="202" t="s">
        <v>965</v>
      </c>
      <c r="F783" s="203" t="s">
        <v>966</v>
      </c>
      <c r="G783" s="204" t="s">
        <v>177</v>
      </c>
      <c r="H783" s="205">
        <v>54.2</v>
      </c>
      <c r="I783" s="206"/>
      <c r="J783" s="207">
        <f>ROUND(I783*H783,2)</f>
        <v>0</v>
      </c>
      <c r="K783" s="208"/>
      <c r="L783" s="40"/>
      <c r="M783" s="209" t="s">
        <v>1</v>
      </c>
      <c r="N783" s="210" t="s">
        <v>43</v>
      </c>
      <c r="O783" s="72"/>
      <c r="P783" s="211">
        <f>O783*H783</f>
        <v>0</v>
      </c>
      <c r="Q783" s="211">
        <v>0.0076</v>
      </c>
      <c r="R783" s="211">
        <f>Q783*H783</f>
        <v>0.41192</v>
      </c>
      <c r="S783" s="211">
        <v>0</v>
      </c>
      <c r="T783" s="212">
        <f>S783*H783</f>
        <v>0</v>
      </c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R783" s="213" t="s">
        <v>224</v>
      </c>
      <c r="AT783" s="213" t="s">
        <v>139</v>
      </c>
      <c r="AU783" s="213" t="s">
        <v>144</v>
      </c>
      <c r="AY783" s="18" t="s">
        <v>137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18" t="s">
        <v>144</v>
      </c>
      <c r="BK783" s="214">
        <f>ROUND(I783*H783,2)</f>
        <v>0</v>
      </c>
      <c r="BL783" s="18" t="s">
        <v>224</v>
      </c>
      <c r="BM783" s="213" t="s">
        <v>967</v>
      </c>
    </row>
    <row r="784" spans="2:51" s="13" customFormat="1" ht="11.25">
      <c r="B784" s="215"/>
      <c r="C784" s="216"/>
      <c r="D784" s="217" t="s">
        <v>146</v>
      </c>
      <c r="E784" s="218" t="s">
        <v>1</v>
      </c>
      <c r="F784" s="219" t="s">
        <v>968</v>
      </c>
      <c r="G784" s="216"/>
      <c r="H784" s="220">
        <v>54.2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146</v>
      </c>
      <c r="AU784" s="226" t="s">
        <v>144</v>
      </c>
      <c r="AV784" s="13" t="s">
        <v>144</v>
      </c>
      <c r="AW784" s="13" t="s">
        <v>33</v>
      </c>
      <c r="AX784" s="13" t="s">
        <v>84</v>
      </c>
      <c r="AY784" s="226" t="s">
        <v>137</v>
      </c>
    </row>
    <row r="785" spans="1:65" s="2" customFormat="1" ht="21.75" customHeight="1">
      <c r="A785" s="35"/>
      <c r="B785" s="36"/>
      <c r="C785" s="201" t="s">
        <v>969</v>
      </c>
      <c r="D785" s="201" t="s">
        <v>139</v>
      </c>
      <c r="E785" s="202" t="s">
        <v>970</v>
      </c>
      <c r="F785" s="203" t="s">
        <v>971</v>
      </c>
      <c r="G785" s="204" t="s">
        <v>220</v>
      </c>
      <c r="H785" s="205">
        <v>136</v>
      </c>
      <c r="I785" s="206"/>
      <c r="J785" s="207">
        <f>ROUND(I785*H785,2)</f>
        <v>0</v>
      </c>
      <c r="K785" s="208"/>
      <c r="L785" s="40"/>
      <c r="M785" s="209" t="s">
        <v>1</v>
      </c>
      <c r="N785" s="210" t="s">
        <v>43</v>
      </c>
      <c r="O785" s="72"/>
      <c r="P785" s="211">
        <f>O785*H785</f>
        <v>0</v>
      </c>
      <c r="Q785" s="211">
        <v>0.00174</v>
      </c>
      <c r="R785" s="211">
        <f>Q785*H785</f>
        <v>0.23664</v>
      </c>
      <c r="S785" s="211">
        <v>0</v>
      </c>
      <c r="T785" s="212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213" t="s">
        <v>224</v>
      </c>
      <c r="AT785" s="213" t="s">
        <v>139</v>
      </c>
      <c r="AU785" s="213" t="s">
        <v>144</v>
      </c>
      <c r="AY785" s="18" t="s">
        <v>137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18" t="s">
        <v>144</v>
      </c>
      <c r="BK785" s="214">
        <f>ROUND(I785*H785,2)</f>
        <v>0</v>
      </c>
      <c r="BL785" s="18" t="s">
        <v>224</v>
      </c>
      <c r="BM785" s="213" t="s">
        <v>972</v>
      </c>
    </row>
    <row r="786" spans="2:51" s="13" customFormat="1" ht="11.25">
      <c r="B786" s="215"/>
      <c r="C786" s="216"/>
      <c r="D786" s="217" t="s">
        <v>146</v>
      </c>
      <c r="E786" s="218" t="s">
        <v>1</v>
      </c>
      <c r="F786" s="219" t="s">
        <v>973</v>
      </c>
      <c r="G786" s="216"/>
      <c r="H786" s="220">
        <v>136</v>
      </c>
      <c r="I786" s="221"/>
      <c r="J786" s="216"/>
      <c r="K786" s="216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146</v>
      </c>
      <c r="AU786" s="226" t="s">
        <v>144</v>
      </c>
      <c r="AV786" s="13" t="s">
        <v>144</v>
      </c>
      <c r="AW786" s="13" t="s">
        <v>33</v>
      </c>
      <c r="AX786" s="13" t="s">
        <v>84</v>
      </c>
      <c r="AY786" s="226" t="s">
        <v>137</v>
      </c>
    </row>
    <row r="787" spans="1:65" s="2" customFormat="1" ht="21.75" customHeight="1">
      <c r="A787" s="35"/>
      <c r="B787" s="36"/>
      <c r="C787" s="201" t="s">
        <v>974</v>
      </c>
      <c r="D787" s="201" t="s">
        <v>139</v>
      </c>
      <c r="E787" s="202" t="s">
        <v>975</v>
      </c>
      <c r="F787" s="203" t="s">
        <v>976</v>
      </c>
      <c r="G787" s="204" t="s">
        <v>207</v>
      </c>
      <c r="H787" s="205">
        <v>4</v>
      </c>
      <c r="I787" s="206"/>
      <c r="J787" s="207">
        <f>ROUND(I787*H787,2)</f>
        <v>0</v>
      </c>
      <c r="K787" s="208"/>
      <c r="L787" s="40"/>
      <c r="M787" s="209" t="s">
        <v>1</v>
      </c>
      <c r="N787" s="210" t="s">
        <v>43</v>
      </c>
      <c r="O787" s="72"/>
      <c r="P787" s="211">
        <f>O787*H787</f>
        <v>0</v>
      </c>
      <c r="Q787" s="211">
        <v>0.00025</v>
      </c>
      <c r="R787" s="211">
        <f>Q787*H787</f>
        <v>0.001</v>
      </c>
      <c r="S787" s="211">
        <v>0</v>
      </c>
      <c r="T787" s="212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213" t="s">
        <v>224</v>
      </c>
      <c r="AT787" s="213" t="s">
        <v>139</v>
      </c>
      <c r="AU787" s="213" t="s">
        <v>144</v>
      </c>
      <c r="AY787" s="18" t="s">
        <v>137</v>
      </c>
      <c r="BE787" s="214">
        <f>IF(N787="základní",J787,0)</f>
        <v>0</v>
      </c>
      <c r="BF787" s="214">
        <f>IF(N787="snížená",J787,0)</f>
        <v>0</v>
      </c>
      <c r="BG787" s="214">
        <f>IF(N787="zákl. přenesená",J787,0)</f>
        <v>0</v>
      </c>
      <c r="BH787" s="214">
        <f>IF(N787="sníž. přenesená",J787,0)</f>
        <v>0</v>
      </c>
      <c r="BI787" s="214">
        <f>IF(N787="nulová",J787,0)</f>
        <v>0</v>
      </c>
      <c r="BJ787" s="18" t="s">
        <v>144</v>
      </c>
      <c r="BK787" s="214">
        <f>ROUND(I787*H787,2)</f>
        <v>0</v>
      </c>
      <c r="BL787" s="18" t="s">
        <v>224</v>
      </c>
      <c r="BM787" s="213" t="s">
        <v>977</v>
      </c>
    </row>
    <row r="788" spans="1:65" s="2" customFormat="1" ht="21.75" customHeight="1">
      <c r="A788" s="35"/>
      <c r="B788" s="36"/>
      <c r="C788" s="201" t="s">
        <v>978</v>
      </c>
      <c r="D788" s="201" t="s">
        <v>139</v>
      </c>
      <c r="E788" s="202" t="s">
        <v>979</v>
      </c>
      <c r="F788" s="203" t="s">
        <v>980</v>
      </c>
      <c r="G788" s="204" t="s">
        <v>207</v>
      </c>
      <c r="H788" s="205">
        <v>9</v>
      </c>
      <c r="I788" s="206"/>
      <c r="J788" s="207">
        <f>ROUND(I788*H788,2)</f>
        <v>0</v>
      </c>
      <c r="K788" s="208"/>
      <c r="L788" s="40"/>
      <c r="M788" s="209" t="s">
        <v>1</v>
      </c>
      <c r="N788" s="210" t="s">
        <v>43</v>
      </c>
      <c r="O788" s="72"/>
      <c r="P788" s="211">
        <f>O788*H788</f>
        <v>0</v>
      </c>
      <c r="Q788" s="211">
        <v>0.00036</v>
      </c>
      <c r="R788" s="211">
        <f>Q788*H788</f>
        <v>0.0032400000000000003</v>
      </c>
      <c r="S788" s="211">
        <v>0</v>
      </c>
      <c r="T788" s="212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213" t="s">
        <v>224</v>
      </c>
      <c r="AT788" s="213" t="s">
        <v>139</v>
      </c>
      <c r="AU788" s="213" t="s">
        <v>144</v>
      </c>
      <c r="AY788" s="18" t="s">
        <v>137</v>
      </c>
      <c r="BE788" s="214">
        <f>IF(N788="základní",J788,0)</f>
        <v>0</v>
      </c>
      <c r="BF788" s="214">
        <f>IF(N788="snížená",J788,0)</f>
        <v>0</v>
      </c>
      <c r="BG788" s="214">
        <f>IF(N788="zákl. přenesená",J788,0)</f>
        <v>0</v>
      </c>
      <c r="BH788" s="214">
        <f>IF(N788="sníž. přenesená",J788,0)</f>
        <v>0</v>
      </c>
      <c r="BI788" s="214">
        <f>IF(N788="nulová",J788,0)</f>
        <v>0</v>
      </c>
      <c r="BJ788" s="18" t="s">
        <v>144</v>
      </c>
      <c r="BK788" s="214">
        <f>ROUND(I788*H788,2)</f>
        <v>0</v>
      </c>
      <c r="BL788" s="18" t="s">
        <v>224</v>
      </c>
      <c r="BM788" s="213" t="s">
        <v>981</v>
      </c>
    </row>
    <row r="789" spans="2:51" s="13" customFormat="1" ht="11.25">
      <c r="B789" s="215"/>
      <c r="C789" s="216"/>
      <c r="D789" s="217" t="s">
        <v>146</v>
      </c>
      <c r="E789" s="218" t="s">
        <v>1</v>
      </c>
      <c r="F789" s="219" t="s">
        <v>982</v>
      </c>
      <c r="G789" s="216"/>
      <c r="H789" s="220">
        <v>9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146</v>
      </c>
      <c r="AU789" s="226" t="s">
        <v>144</v>
      </c>
      <c r="AV789" s="13" t="s">
        <v>144</v>
      </c>
      <c r="AW789" s="13" t="s">
        <v>33</v>
      </c>
      <c r="AX789" s="13" t="s">
        <v>84</v>
      </c>
      <c r="AY789" s="226" t="s">
        <v>137</v>
      </c>
    </row>
    <row r="790" spans="1:65" s="2" customFormat="1" ht="21.75" customHeight="1">
      <c r="A790" s="35"/>
      <c r="B790" s="36"/>
      <c r="C790" s="201" t="s">
        <v>983</v>
      </c>
      <c r="D790" s="201" t="s">
        <v>139</v>
      </c>
      <c r="E790" s="202" t="s">
        <v>984</v>
      </c>
      <c r="F790" s="203" t="s">
        <v>985</v>
      </c>
      <c r="G790" s="204" t="s">
        <v>220</v>
      </c>
      <c r="H790" s="205">
        <v>164</v>
      </c>
      <c r="I790" s="206"/>
      <c r="J790" s="207">
        <f>ROUND(I790*H790,2)</f>
        <v>0</v>
      </c>
      <c r="K790" s="208"/>
      <c r="L790" s="40"/>
      <c r="M790" s="209" t="s">
        <v>1</v>
      </c>
      <c r="N790" s="210" t="s">
        <v>43</v>
      </c>
      <c r="O790" s="72"/>
      <c r="P790" s="211">
        <f>O790*H790</f>
        <v>0</v>
      </c>
      <c r="Q790" s="211">
        <v>0.00217</v>
      </c>
      <c r="R790" s="211">
        <f>Q790*H790</f>
        <v>0.35588000000000003</v>
      </c>
      <c r="S790" s="211">
        <v>0</v>
      </c>
      <c r="T790" s="212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13" t="s">
        <v>224</v>
      </c>
      <c r="AT790" s="213" t="s">
        <v>139</v>
      </c>
      <c r="AU790" s="213" t="s">
        <v>144</v>
      </c>
      <c r="AY790" s="18" t="s">
        <v>137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18" t="s">
        <v>144</v>
      </c>
      <c r="BK790" s="214">
        <f>ROUND(I790*H790,2)</f>
        <v>0</v>
      </c>
      <c r="BL790" s="18" t="s">
        <v>224</v>
      </c>
      <c r="BM790" s="213" t="s">
        <v>986</v>
      </c>
    </row>
    <row r="791" spans="2:51" s="13" customFormat="1" ht="11.25">
      <c r="B791" s="215"/>
      <c r="C791" s="216"/>
      <c r="D791" s="217" t="s">
        <v>146</v>
      </c>
      <c r="E791" s="218" t="s">
        <v>1</v>
      </c>
      <c r="F791" s="219" t="s">
        <v>987</v>
      </c>
      <c r="G791" s="216"/>
      <c r="H791" s="220">
        <v>164</v>
      </c>
      <c r="I791" s="221"/>
      <c r="J791" s="216"/>
      <c r="K791" s="216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146</v>
      </c>
      <c r="AU791" s="226" t="s">
        <v>144</v>
      </c>
      <c r="AV791" s="13" t="s">
        <v>144</v>
      </c>
      <c r="AW791" s="13" t="s">
        <v>33</v>
      </c>
      <c r="AX791" s="13" t="s">
        <v>84</v>
      </c>
      <c r="AY791" s="226" t="s">
        <v>137</v>
      </c>
    </row>
    <row r="792" spans="1:65" s="2" customFormat="1" ht="21.75" customHeight="1">
      <c r="A792" s="35"/>
      <c r="B792" s="36"/>
      <c r="C792" s="201" t="s">
        <v>988</v>
      </c>
      <c r="D792" s="201" t="s">
        <v>139</v>
      </c>
      <c r="E792" s="202" t="s">
        <v>989</v>
      </c>
      <c r="F792" s="203" t="s">
        <v>990</v>
      </c>
      <c r="G792" s="204" t="s">
        <v>207</v>
      </c>
      <c r="H792" s="205">
        <v>12</v>
      </c>
      <c r="I792" s="206"/>
      <c r="J792" s="207">
        <f>ROUND(I792*H792,2)</f>
        <v>0</v>
      </c>
      <c r="K792" s="208"/>
      <c r="L792" s="40"/>
      <c r="M792" s="209" t="s">
        <v>1</v>
      </c>
      <c r="N792" s="210" t="s">
        <v>43</v>
      </c>
      <c r="O792" s="72"/>
      <c r="P792" s="211">
        <f>O792*H792</f>
        <v>0</v>
      </c>
      <c r="Q792" s="211">
        <v>0</v>
      </c>
      <c r="R792" s="211">
        <f>Q792*H792</f>
        <v>0</v>
      </c>
      <c r="S792" s="211">
        <v>0</v>
      </c>
      <c r="T792" s="212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213" t="s">
        <v>224</v>
      </c>
      <c r="AT792" s="213" t="s">
        <v>139</v>
      </c>
      <c r="AU792" s="213" t="s">
        <v>144</v>
      </c>
      <c r="AY792" s="18" t="s">
        <v>137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18" t="s">
        <v>144</v>
      </c>
      <c r="BK792" s="214">
        <f>ROUND(I792*H792,2)</f>
        <v>0</v>
      </c>
      <c r="BL792" s="18" t="s">
        <v>224</v>
      </c>
      <c r="BM792" s="213" t="s">
        <v>991</v>
      </c>
    </row>
    <row r="793" spans="2:51" s="13" customFormat="1" ht="11.25">
      <c r="B793" s="215"/>
      <c r="C793" s="216"/>
      <c r="D793" s="217" t="s">
        <v>146</v>
      </c>
      <c r="E793" s="218" t="s">
        <v>1</v>
      </c>
      <c r="F793" s="219" t="s">
        <v>992</v>
      </c>
      <c r="G793" s="216"/>
      <c r="H793" s="220">
        <v>12</v>
      </c>
      <c r="I793" s="221"/>
      <c r="J793" s="216"/>
      <c r="K793" s="216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146</v>
      </c>
      <c r="AU793" s="226" t="s">
        <v>144</v>
      </c>
      <c r="AV793" s="13" t="s">
        <v>144</v>
      </c>
      <c r="AW793" s="13" t="s">
        <v>33</v>
      </c>
      <c r="AX793" s="13" t="s">
        <v>84</v>
      </c>
      <c r="AY793" s="226" t="s">
        <v>137</v>
      </c>
    </row>
    <row r="794" spans="1:65" s="2" customFormat="1" ht="21.75" customHeight="1">
      <c r="A794" s="35"/>
      <c r="B794" s="36"/>
      <c r="C794" s="201" t="s">
        <v>993</v>
      </c>
      <c r="D794" s="201" t="s">
        <v>139</v>
      </c>
      <c r="E794" s="202" t="s">
        <v>994</v>
      </c>
      <c r="F794" s="203" t="s">
        <v>995</v>
      </c>
      <c r="G794" s="204" t="s">
        <v>220</v>
      </c>
      <c r="H794" s="205">
        <v>74.8</v>
      </c>
      <c r="I794" s="206"/>
      <c r="J794" s="207">
        <f>ROUND(I794*H794,2)</f>
        <v>0</v>
      </c>
      <c r="K794" s="208"/>
      <c r="L794" s="40"/>
      <c r="M794" s="209" t="s">
        <v>1</v>
      </c>
      <c r="N794" s="210" t="s">
        <v>43</v>
      </c>
      <c r="O794" s="72"/>
      <c r="P794" s="211">
        <f>O794*H794</f>
        <v>0</v>
      </c>
      <c r="Q794" s="211">
        <v>0</v>
      </c>
      <c r="R794" s="211">
        <f>Q794*H794</f>
        <v>0</v>
      </c>
      <c r="S794" s="211">
        <v>0</v>
      </c>
      <c r="T794" s="212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13" t="s">
        <v>224</v>
      </c>
      <c r="AT794" s="213" t="s">
        <v>139</v>
      </c>
      <c r="AU794" s="213" t="s">
        <v>144</v>
      </c>
      <c r="AY794" s="18" t="s">
        <v>137</v>
      </c>
      <c r="BE794" s="214">
        <f>IF(N794="základní",J794,0)</f>
        <v>0</v>
      </c>
      <c r="BF794" s="214">
        <f>IF(N794="snížená",J794,0)</f>
        <v>0</v>
      </c>
      <c r="BG794" s="214">
        <f>IF(N794="zákl. přenesená",J794,0)</f>
        <v>0</v>
      </c>
      <c r="BH794" s="214">
        <f>IF(N794="sníž. přenesená",J794,0)</f>
        <v>0</v>
      </c>
      <c r="BI794" s="214">
        <f>IF(N794="nulová",J794,0)</f>
        <v>0</v>
      </c>
      <c r="BJ794" s="18" t="s">
        <v>144</v>
      </c>
      <c r="BK794" s="214">
        <f>ROUND(I794*H794,2)</f>
        <v>0</v>
      </c>
      <c r="BL794" s="18" t="s">
        <v>224</v>
      </c>
      <c r="BM794" s="213" t="s">
        <v>996</v>
      </c>
    </row>
    <row r="795" spans="2:51" s="13" customFormat="1" ht="11.25">
      <c r="B795" s="215"/>
      <c r="C795" s="216"/>
      <c r="D795" s="217" t="s">
        <v>146</v>
      </c>
      <c r="E795" s="218" t="s">
        <v>1</v>
      </c>
      <c r="F795" s="219" t="s">
        <v>997</v>
      </c>
      <c r="G795" s="216"/>
      <c r="H795" s="220">
        <v>74.8</v>
      </c>
      <c r="I795" s="221"/>
      <c r="J795" s="216"/>
      <c r="K795" s="216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146</v>
      </c>
      <c r="AU795" s="226" t="s">
        <v>144</v>
      </c>
      <c r="AV795" s="13" t="s">
        <v>144</v>
      </c>
      <c r="AW795" s="13" t="s">
        <v>33</v>
      </c>
      <c r="AX795" s="13" t="s">
        <v>84</v>
      </c>
      <c r="AY795" s="226" t="s">
        <v>137</v>
      </c>
    </row>
    <row r="796" spans="1:65" s="2" customFormat="1" ht="33" customHeight="1">
      <c r="A796" s="35"/>
      <c r="B796" s="36"/>
      <c r="C796" s="201" t="s">
        <v>998</v>
      </c>
      <c r="D796" s="201" t="s">
        <v>139</v>
      </c>
      <c r="E796" s="202" t="s">
        <v>999</v>
      </c>
      <c r="F796" s="203" t="s">
        <v>1000</v>
      </c>
      <c r="G796" s="204" t="s">
        <v>207</v>
      </c>
      <c r="H796" s="205">
        <v>8</v>
      </c>
      <c r="I796" s="206"/>
      <c r="J796" s="207">
        <f>ROUND(I796*H796,2)</f>
        <v>0</v>
      </c>
      <c r="K796" s="208"/>
      <c r="L796" s="40"/>
      <c r="M796" s="209" t="s">
        <v>1</v>
      </c>
      <c r="N796" s="210" t="s">
        <v>43</v>
      </c>
      <c r="O796" s="72"/>
      <c r="P796" s="211">
        <f>O796*H796</f>
        <v>0</v>
      </c>
      <c r="Q796" s="211">
        <v>0</v>
      </c>
      <c r="R796" s="211">
        <f>Q796*H796</f>
        <v>0</v>
      </c>
      <c r="S796" s="211">
        <v>0</v>
      </c>
      <c r="T796" s="212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3" t="s">
        <v>224</v>
      </c>
      <c r="AT796" s="213" t="s">
        <v>139</v>
      </c>
      <c r="AU796" s="213" t="s">
        <v>144</v>
      </c>
      <c r="AY796" s="18" t="s">
        <v>137</v>
      </c>
      <c r="BE796" s="214">
        <f>IF(N796="základní",J796,0)</f>
        <v>0</v>
      </c>
      <c r="BF796" s="214">
        <f>IF(N796="snížená",J796,0)</f>
        <v>0</v>
      </c>
      <c r="BG796" s="214">
        <f>IF(N796="zákl. přenesená",J796,0)</f>
        <v>0</v>
      </c>
      <c r="BH796" s="214">
        <f>IF(N796="sníž. přenesená",J796,0)</f>
        <v>0</v>
      </c>
      <c r="BI796" s="214">
        <f>IF(N796="nulová",J796,0)</f>
        <v>0</v>
      </c>
      <c r="BJ796" s="18" t="s">
        <v>144</v>
      </c>
      <c r="BK796" s="214">
        <f>ROUND(I796*H796,2)</f>
        <v>0</v>
      </c>
      <c r="BL796" s="18" t="s">
        <v>224</v>
      </c>
      <c r="BM796" s="213" t="s">
        <v>1001</v>
      </c>
    </row>
    <row r="797" spans="2:51" s="13" customFormat="1" ht="11.25">
      <c r="B797" s="215"/>
      <c r="C797" s="216"/>
      <c r="D797" s="217" t="s">
        <v>146</v>
      </c>
      <c r="E797" s="218" t="s">
        <v>1</v>
      </c>
      <c r="F797" s="219" t="s">
        <v>1002</v>
      </c>
      <c r="G797" s="216"/>
      <c r="H797" s="220">
        <v>8</v>
      </c>
      <c r="I797" s="221"/>
      <c r="J797" s="216"/>
      <c r="K797" s="216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146</v>
      </c>
      <c r="AU797" s="226" t="s">
        <v>144</v>
      </c>
      <c r="AV797" s="13" t="s">
        <v>144</v>
      </c>
      <c r="AW797" s="13" t="s">
        <v>33</v>
      </c>
      <c r="AX797" s="13" t="s">
        <v>84</v>
      </c>
      <c r="AY797" s="226" t="s">
        <v>137</v>
      </c>
    </row>
    <row r="798" spans="1:65" s="2" customFormat="1" ht="33" customHeight="1">
      <c r="A798" s="35"/>
      <c r="B798" s="36"/>
      <c r="C798" s="201" t="s">
        <v>1003</v>
      </c>
      <c r="D798" s="201" t="s">
        <v>139</v>
      </c>
      <c r="E798" s="202" t="s">
        <v>1004</v>
      </c>
      <c r="F798" s="203" t="s">
        <v>1005</v>
      </c>
      <c r="G798" s="204" t="s">
        <v>207</v>
      </c>
      <c r="H798" s="205">
        <v>8</v>
      </c>
      <c r="I798" s="206"/>
      <c r="J798" s="207">
        <f>ROUND(I798*H798,2)</f>
        <v>0</v>
      </c>
      <c r="K798" s="208"/>
      <c r="L798" s="40"/>
      <c r="M798" s="209" t="s">
        <v>1</v>
      </c>
      <c r="N798" s="210" t="s">
        <v>43</v>
      </c>
      <c r="O798" s="72"/>
      <c r="P798" s="211">
        <f>O798*H798</f>
        <v>0</v>
      </c>
      <c r="Q798" s="211">
        <v>0</v>
      </c>
      <c r="R798" s="211">
        <f>Q798*H798</f>
        <v>0</v>
      </c>
      <c r="S798" s="211">
        <v>0</v>
      </c>
      <c r="T798" s="212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3" t="s">
        <v>224</v>
      </c>
      <c r="AT798" s="213" t="s">
        <v>139</v>
      </c>
      <c r="AU798" s="213" t="s">
        <v>144</v>
      </c>
      <c r="AY798" s="18" t="s">
        <v>137</v>
      </c>
      <c r="BE798" s="214">
        <f>IF(N798="základní",J798,0)</f>
        <v>0</v>
      </c>
      <c r="BF798" s="214">
        <f>IF(N798="snížená",J798,0)</f>
        <v>0</v>
      </c>
      <c r="BG798" s="214">
        <f>IF(N798="zákl. přenesená",J798,0)</f>
        <v>0</v>
      </c>
      <c r="BH798" s="214">
        <f>IF(N798="sníž. přenesená",J798,0)</f>
        <v>0</v>
      </c>
      <c r="BI798" s="214">
        <f>IF(N798="nulová",J798,0)</f>
        <v>0</v>
      </c>
      <c r="BJ798" s="18" t="s">
        <v>144</v>
      </c>
      <c r="BK798" s="214">
        <f>ROUND(I798*H798,2)</f>
        <v>0</v>
      </c>
      <c r="BL798" s="18" t="s">
        <v>224</v>
      </c>
      <c r="BM798" s="213" t="s">
        <v>1006</v>
      </c>
    </row>
    <row r="799" spans="2:51" s="13" customFormat="1" ht="11.25">
      <c r="B799" s="215"/>
      <c r="C799" s="216"/>
      <c r="D799" s="217" t="s">
        <v>146</v>
      </c>
      <c r="E799" s="218" t="s">
        <v>1</v>
      </c>
      <c r="F799" s="219" t="s">
        <v>1007</v>
      </c>
      <c r="G799" s="216"/>
      <c r="H799" s="220">
        <v>8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146</v>
      </c>
      <c r="AU799" s="226" t="s">
        <v>144</v>
      </c>
      <c r="AV799" s="13" t="s">
        <v>144</v>
      </c>
      <c r="AW799" s="13" t="s">
        <v>33</v>
      </c>
      <c r="AX799" s="13" t="s">
        <v>84</v>
      </c>
      <c r="AY799" s="226" t="s">
        <v>137</v>
      </c>
    </row>
    <row r="800" spans="1:65" s="2" customFormat="1" ht="21.75" customHeight="1">
      <c r="A800" s="35"/>
      <c r="B800" s="36"/>
      <c r="C800" s="201" t="s">
        <v>1008</v>
      </c>
      <c r="D800" s="201" t="s">
        <v>139</v>
      </c>
      <c r="E800" s="202" t="s">
        <v>1009</v>
      </c>
      <c r="F800" s="203" t="s">
        <v>1010</v>
      </c>
      <c r="G800" s="204" t="s">
        <v>220</v>
      </c>
      <c r="H800" s="205">
        <v>136</v>
      </c>
      <c r="I800" s="206"/>
      <c r="J800" s="207">
        <f>ROUND(I800*H800,2)</f>
        <v>0</v>
      </c>
      <c r="K800" s="208"/>
      <c r="L800" s="40"/>
      <c r="M800" s="209" t="s">
        <v>1</v>
      </c>
      <c r="N800" s="210" t="s">
        <v>43</v>
      </c>
      <c r="O800" s="72"/>
      <c r="P800" s="211">
        <f>O800*H800</f>
        <v>0</v>
      </c>
      <c r="Q800" s="211">
        <v>0</v>
      </c>
      <c r="R800" s="211">
        <f>Q800*H800</f>
        <v>0</v>
      </c>
      <c r="S800" s="211">
        <v>0</v>
      </c>
      <c r="T800" s="212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13" t="s">
        <v>224</v>
      </c>
      <c r="AT800" s="213" t="s">
        <v>139</v>
      </c>
      <c r="AU800" s="213" t="s">
        <v>144</v>
      </c>
      <c r="AY800" s="18" t="s">
        <v>137</v>
      </c>
      <c r="BE800" s="214">
        <f>IF(N800="základní",J800,0)</f>
        <v>0</v>
      </c>
      <c r="BF800" s="214">
        <f>IF(N800="snížená",J800,0)</f>
        <v>0</v>
      </c>
      <c r="BG800" s="214">
        <f>IF(N800="zákl. přenesená",J800,0)</f>
        <v>0</v>
      </c>
      <c r="BH800" s="214">
        <f>IF(N800="sníž. přenesená",J800,0)</f>
        <v>0</v>
      </c>
      <c r="BI800" s="214">
        <f>IF(N800="nulová",J800,0)</f>
        <v>0</v>
      </c>
      <c r="BJ800" s="18" t="s">
        <v>144</v>
      </c>
      <c r="BK800" s="214">
        <f>ROUND(I800*H800,2)</f>
        <v>0</v>
      </c>
      <c r="BL800" s="18" t="s">
        <v>224</v>
      </c>
      <c r="BM800" s="213" t="s">
        <v>1011</v>
      </c>
    </row>
    <row r="801" spans="2:51" s="13" customFormat="1" ht="11.25">
      <c r="B801" s="215"/>
      <c r="C801" s="216"/>
      <c r="D801" s="217" t="s">
        <v>146</v>
      </c>
      <c r="E801" s="218" t="s">
        <v>1</v>
      </c>
      <c r="F801" s="219" t="s">
        <v>1012</v>
      </c>
      <c r="G801" s="216"/>
      <c r="H801" s="220">
        <v>136</v>
      </c>
      <c r="I801" s="221"/>
      <c r="J801" s="216"/>
      <c r="K801" s="216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146</v>
      </c>
      <c r="AU801" s="226" t="s">
        <v>144</v>
      </c>
      <c r="AV801" s="13" t="s">
        <v>144</v>
      </c>
      <c r="AW801" s="13" t="s">
        <v>33</v>
      </c>
      <c r="AX801" s="13" t="s">
        <v>84</v>
      </c>
      <c r="AY801" s="226" t="s">
        <v>137</v>
      </c>
    </row>
    <row r="802" spans="1:65" s="2" customFormat="1" ht="21.75" customHeight="1">
      <c r="A802" s="35"/>
      <c r="B802" s="36"/>
      <c r="C802" s="201" t="s">
        <v>1013</v>
      </c>
      <c r="D802" s="201" t="s">
        <v>139</v>
      </c>
      <c r="E802" s="202" t="s">
        <v>1014</v>
      </c>
      <c r="F802" s="203" t="s">
        <v>1015</v>
      </c>
      <c r="G802" s="204" t="s">
        <v>207</v>
      </c>
      <c r="H802" s="205">
        <v>3</v>
      </c>
      <c r="I802" s="206"/>
      <c r="J802" s="207">
        <f>ROUND(I802*H802,2)</f>
        <v>0</v>
      </c>
      <c r="K802" s="208"/>
      <c r="L802" s="40"/>
      <c r="M802" s="209" t="s">
        <v>1</v>
      </c>
      <c r="N802" s="210" t="s">
        <v>43</v>
      </c>
      <c r="O802" s="72"/>
      <c r="P802" s="211">
        <f>O802*H802</f>
        <v>0</v>
      </c>
      <c r="Q802" s="211">
        <v>0</v>
      </c>
      <c r="R802" s="211">
        <f>Q802*H802</f>
        <v>0</v>
      </c>
      <c r="S802" s="211">
        <v>0</v>
      </c>
      <c r="T802" s="212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213" t="s">
        <v>224</v>
      </c>
      <c r="AT802" s="213" t="s">
        <v>139</v>
      </c>
      <c r="AU802" s="213" t="s">
        <v>144</v>
      </c>
      <c r="AY802" s="18" t="s">
        <v>137</v>
      </c>
      <c r="BE802" s="214">
        <f>IF(N802="základní",J802,0)</f>
        <v>0</v>
      </c>
      <c r="BF802" s="214">
        <f>IF(N802="snížená",J802,0)</f>
        <v>0</v>
      </c>
      <c r="BG802" s="214">
        <f>IF(N802="zákl. přenesená",J802,0)</f>
        <v>0</v>
      </c>
      <c r="BH802" s="214">
        <f>IF(N802="sníž. přenesená",J802,0)</f>
        <v>0</v>
      </c>
      <c r="BI802" s="214">
        <f>IF(N802="nulová",J802,0)</f>
        <v>0</v>
      </c>
      <c r="BJ802" s="18" t="s">
        <v>144</v>
      </c>
      <c r="BK802" s="214">
        <f>ROUND(I802*H802,2)</f>
        <v>0</v>
      </c>
      <c r="BL802" s="18" t="s">
        <v>224</v>
      </c>
      <c r="BM802" s="213" t="s">
        <v>1016</v>
      </c>
    </row>
    <row r="803" spans="2:51" s="13" customFormat="1" ht="11.25">
      <c r="B803" s="215"/>
      <c r="C803" s="216"/>
      <c r="D803" s="217" t="s">
        <v>146</v>
      </c>
      <c r="E803" s="218" t="s">
        <v>1</v>
      </c>
      <c r="F803" s="219" t="s">
        <v>1017</v>
      </c>
      <c r="G803" s="216"/>
      <c r="H803" s="220">
        <v>3</v>
      </c>
      <c r="I803" s="221"/>
      <c r="J803" s="216"/>
      <c r="K803" s="216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146</v>
      </c>
      <c r="AU803" s="226" t="s">
        <v>144</v>
      </c>
      <c r="AV803" s="13" t="s">
        <v>144</v>
      </c>
      <c r="AW803" s="13" t="s">
        <v>33</v>
      </c>
      <c r="AX803" s="13" t="s">
        <v>84</v>
      </c>
      <c r="AY803" s="226" t="s">
        <v>137</v>
      </c>
    </row>
    <row r="804" spans="1:65" s="2" customFormat="1" ht="21.75" customHeight="1">
      <c r="A804" s="35"/>
      <c r="B804" s="36"/>
      <c r="C804" s="201" t="s">
        <v>1018</v>
      </c>
      <c r="D804" s="201" t="s">
        <v>139</v>
      </c>
      <c r="E804" s="202" t="s">
        <v>1019</v>
      </c>
      <c r="F804" s="203" t="s">
        <v>1020</v>
      </c>
      <c r="G804" s="204" t="s">
        <v>220</v>
      </c>
      <c r="H804" s="205">
        <v>136</v>
      </c>
      <c r="I804" s="206"/>
      <c r="J804" s="207">
        <f>ROUND(I804*H804,2)</f>
        <v>0</v>
      </c>
      <c r="K804" s="208"/>
      <c r="L804" s="40"/>
      <c r="M804" s="209" t="s">
        <v>1</v>
      </c>
      <c r="N804" s="210" t="s">
        <v>43</v>
      </c>
      <c r="O804" s="72"/>
      <c r="P804" s="211">
        <f>O804*H804</f>
        <v>0</v>
      </c>
      <c r="Q804" s="211">
        <v>0</v>
      </c>
      <c r="R804" s="211">
        <f>Q804*H804</f>
        <v>0</v>
      </c>
      <c r="S804" s="211">
        <v>0</v>
      </c>
      <c r="T804" s="212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13" t="s">
        <v>224</v>
      </c>
      <c r="AT804" s="213" t="s">
        <v>139</v>
      </c>
      <c r="AU804" s="213" t="s">
        <v>144</v>
      </c>
      <c r="AY804" s="18" t="s">
        <v>137</v>
      </c>
      <c r="BE804" s="214">
        <f>IF(N804="základní",J804,0)</f>
        <v>0</v>
      </c>
      <c r="BF804" s="214">
        <f>IF(N804="snížená",J804,0)</f>
        <v>0</v>
      </c>
      <c r="BG804" s="214">
        <f>IF(N804="zákl. přenesená",J804,0)</f>
        <v>0</v>
      </c>
      <c r="BH804" s="214">
        <f>IF(N804="sníž. přenesená",J804,0)</f>
        <v>0</v>
      </c>
      <c r="BI804" s="214">
        <f>IF(N804="nulová",J804,0)</f>
        <v>0</v>
      </c>
      <c r="BJ804" s="18" t="s">
        <v>144</v>
      </c>
      <c r="BK804" s="214">
        <f>ROUND(I804*H804,2)</f>
        <v>0</v>
      </c>
      <c r="BL804" s="18" t="s">
        <v>224</v>
      </c>
      <c r="BM804" s="213" t="s">
        <v>1021</v>
      </c>
    </row>
    <row r="805" spans="2:51" s="13" customFormat="1" ht="11.25">
      <c r="B805" s="215"/>
      <c r="C805" s="216"/>
      <c r="D805" s="217" t="s">
        <v>146</v>
      </c>
      <c r="E805" s="218" t="s">
        <v>1</v>
      </c>
      <c r="F805" s="219" t="s">
        <v>1022</v>
      </c>
      <c r="G805" s="216"/>
      <c r="H805" s="220">
        <v>136</v>
      </c>
      <c r="I805" s="221"/>
      <c r="J805" s="216"/>
      <c r="K805" s="216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146</v>
      </c>
      <c r="AU805" s="226" t="s">
        <v>144</v>
      </c>
      <c r="AV805" s="13" t="s">
        <v>144</v>
      </c>
      <c r="AW805" s="13" t="s">
        <v>33</v>
      </c>
      <c r="AX805" s="13" t="s">
        <v>84</v>
      </c>
      <c r="AY805" s="226" t="s">
        <v>137</v>
      </c>
    </row>
    <row r="806" spans="1:65" s="2" customFormat="1" ht="21.75" customHeight="1">
      <c r="A806" s="35"/>
      <c r="B806" s="36"/>
      <c r="C806" s="201" t="s">
        <v>1023</v>
      </c>
      <c r="D806" s="201" t="s">
        <v>139</v>
      </c>
      <c r="E806" s="202" t="s">
        <v>1024</v>
      </c>
      <c r="F806" s="203" t="s">
        <v>1025</v>
      </c>
      <c r="G806" s="204" t="s">
        <v>220</v>
      </c>
      <c r="H806" s="205">
        <v>9.7</v>
      </c>
      <c r="I806" s="206"/>
      <c r="J806" s="207">
        <f>ROUND(I806*H806,2)</f>
        <v>0</v>
      </c>
      <c r="K806" s="208"/>
      <c r="L806" s="40"/>
      <c r="M806" s="209" t="s">
        <v>1</v>
      </c>
      <c r="N806" s="210" t="s">
        <v>43</v>
      </c>
      <c r="O806" s="72"/>
      <c r="P806" s="211">
        <f>O806*H806</f>
        <v>0</v>
      </c>
      <c r="Q806" s="211">
        <v>0</v>
      </c>
      <c r="R806" s="211">
        <f>Q806*H806</f>
        <v>0</v>
      </c>
      <c r="S806" s="211">
        <v>0</v>
      </c>
      <c r="T806" s="212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3" t="s">
        <v>224</v>
      </c>
      <c r="AT806" s="213" t="s">
        <v>139</v>
      </c>
      <c r="AU806" s="213" t="s">
        <v>144</v>
      </c>
      <c r="AY806" s="18" t="s">
        <v>137</v>
      </c>
      <c r="BE806" s="214">
        <f>IF(N806="základní",J806,0)</f>
        <v>0</v>
      </c>
      <c r="BF806" s="214">
        <f>IF(N806="snížená",J806,0)</f>
        <v>0</v>
      </c>
      <c r="BG806" s="214">
        <f>IF(N806="zákl. přenesená",J806,0)</f>
        <v>0</v>
      </c>
      <c r="BH806" s="214">
        <f>IF(N806="sníž. přenesená",J806,0)</f>
        <v>0</v>
      </c>
      <c r="BI806" s="214">
        <f>IF(N806="nulová",J806,0)</f>
        <v>0</v>
      </c>
      <c r="BJ806" s="18" t="s">
        <v>144</v>
      </c>
      <c r="BK806" s="214">
        <f>ROUND(I806*H806,2)</f>
        <v>0</v>
      </c>
      <c r="BL806" s="18" t="s">
        <v>224</v>
      </c>
      <c r="BM806" s="213" t="s">
        <v>1026</v>
      </c>
    </row>
    <row r="807" spans="2:51" s="13" customFormat="1" ht="11.25">
      <c r="B807" s="215"/>
      <c r="C807" s="216"/>
      <c r="D807" s="217" t="s">
        <v>146</v>
      </c>
      <c r="E807" s="218" t="s">
        <v>1</v>
      </c>
      <c r="F807" s="219" t="s">
        <v>1027</v>
      </c>
      <c r="G807" s="216"/>
      <c r="H807" s="220">
        <v>9.7</v>
      </c>
      <c r="I807" s="221"/>
      <c r="J807" s="216"/>
      <c r="K807" s="216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146</v>
      </c>
      <c r="AU807" s="226" t="s">
        <v>144</v>
      </c>
      <c r="AV807" s="13" t="s">
        <v>144</v>
      </c>
      <c r="AW807" s="13" t="s">
        <v>33</v>
      </c>
      <c r="AX807" s="13" t="s">
        <v>84</v>
      </c>
      <c r="AY807" s="226" t="s">
        <v>137</v>
      </c>
    </row>
    <row r="808" spans="1:65" s="2" customFormat="1" ht="21.75" customHeight="1">
      <c r="A808" s="35"/>
      <c r="B808" s="36"/>
      <c r="C808" s="201" t="s">
        <v>1028</v>
      </c>
      <c r="D808" s="201" t="s">
        <v>139</v>
      </c>
      <c r="E808" s="202" t="s">
        <v>1029</v>
      </c>
      <c r="F808" s="203" t="s">
        <v>1030</v>
      </c>
      <c r="G808" s="204" t="s">
        <v>207</v>
      </c>
      <c r="H808" s="205">
        <v>916</v>
      </c>
      <c r="I808" s="206"/>
      <c r="J808" s="207">
        <f>ROUND(I808*H808,2)</f>
        <v>0</v>
      </c>
      <c r="K808" s="208"/>
      <c r="L808" s="40"/>
      <c r="M808" s="209" t="s">
        <v>1</v>
      </c>
      <c r="N808" s="210" t="s">
        <v>43</v>
      </c>
      <c r="O808" s="72"/>
      <c r="P808" s="211">
        <f>O808*H808</f>
        <v>0</v>
      </c>
      <c r="Q808" s="211">
        <v>0.00222</v>
      </c>
      <c r="R808" s="211">
        <f>Q808*H808</f>
        <v>2.03352</v>
      </c>
      <c r="S808" s="211">
        <v>0</v>
      </c>
      <c r="T808" s="212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213" t="s">
        <v>224</v>
      </c>
      <c r="AT808" s="213" t="s">
        <v>139</v>
      </c>
      <c r="AU808" s="213" t="s">
        <v>144</v>
      </c>
      <c r="AY808" s="18" t="s">
        <v>137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18" t="s">
        <v>144</v>
      </c>
      <c r="BK808" s="214">
        <f>ROUND(I808*H808,2)</f>
        <v>0</v>
      </c>
      <c r="BL808" s="18" t="s">
        <v>224</v>
      </c>
      <c r="BM808" s="213" t="s">
        <v>1031</v>
      </c>
    </row>
    <row r="809" spans="2:51" s="13" customFormat="1" ht="11.25">
      <c r="B809" s="215"/>
      <c r="C809" s="216"/>
      <c r="D809" s="217" t="s">
        <v>146</v>
      </c>
      <c r="E809" s="218" t="s">
        <v>1</v>
      </c>
      <c r="F809" s="219" t="s">
        <v>1032</v>
      </c>
      <c r="G809" s="216"/>
      <c r="H809" s="220">
        <v>916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146</v>
      </c>
      <c r="AU809" s="226" t="s">
        <v>144</v>
      </c>
      <c r="AV809" s="13" t="s">
        <v>144</v>
      </c>
      <c r="AW809" s="13" t="s">
        <v>33</v>
      </c>
      <c r="AX809" s="13" t="s">
        <v>84</v>
      </c>
      <c r="AY809" s="226" t="s">
        <v>137</v>
      </c>
    </row>
    <row r="810" spans="1:65" s="2" customFormat="1" ht="16.5" customHeight="1">
      <c r="A810" s="35"/>
      <c r="B810" s="36"/>
      <c r="C810" s="201" t="s">
        <v>1033</v>
      </c>
      <c r="D810" s="201" t="s">
        <v>139</v>
      </c>
      <c r="E810" s="202" t="s">
        <v>1034</v>
      </c>
      <c r="F810" s="203" t="s">
        <v>1035</v>
      </c>
      <c r="G810" s="204" t="s">
        <v>207</v>
      </c>
      <c r="H810" s="205">
        <v>916</v>
      </c>
      <c r="I810" s="206"/>
      <c r="J810" s="207">
        <f>ROUND(I810*H810,2)</f>
        <v>0</v>
      </c>
      <c r="K810" s="208"/>
      <c r="L810" s="40"/>
      <c r="M810" s="209" t="s">
        <v>1</v>
      </c>
      <c r="N810" s="210" t="s">
        <v>43</v>
      </c>
      <c r="O810" s="72"/>
      <c r="P810" s="211">
        <f>O810*H810</f>
        <v>0</v>
      </c>
      <c r="Q810" s="211">
        <v>0.00222</v>
      </c>
      <c r="R810" s="211">
        <f>Q810*H810</f>
        <v>2.03352</v>
      </c>
      <c r="S810" s="211">
        <v>0</v>
      </c>
      <c r="T810" s="212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213" t="s">
        <v>224</v>
      </c>
      <c r="AT810" s="213" t="s">
        <v>139</v>
      </c>
      <c r="AU810" s="213" t="s">
        <v>144</v>
      </c>
      <c r="AY810" s="18" t="s">
        <v>137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18" t="s">
        <v>144</v>
      </c>
      <c r="BK810" s="214">
        <f>ROUND(I810*H810,2)</f>
        <v>0</v>
      </c>
      <c r="BL810" s="18" t="s">
        <v>224</v>
      </c>
      <c r="BM810" s="213" t="s">
        <v>1036</v>
      </c>
    </row>
    <row r="811" spans="2:51" s="13" customFormat="1" ht="11.25">
      <c r="B811" s="215"/>
      <c r="C811" s="216"/>
      <c r="D811" s="217" t="s">
        <v>146</v>
      </c>
      <c r="E811" s="218" t="s">
        <v>1</v>
      </c>
      <c r="F811" s="219" t="s">
        <v>865</v>
      </c>
      <c r="G811" s="216"/>
      <c r="H811" s="220">
        <v>916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146</v>
      </c>
      <c r="AU811" s="226" t="s">
        <v>144</v>
      </c>
      <c r="AV811" s="13" t="s">
        <v>144</v>
      </c>
      <c r="AW811" s="13" t="s">
        <v>33</v>
      </c>
      <c r="AX811" s="13" t="s">
        <v>84</v>
      </c>
      <c r="AY811" s="226" t="s">
        <v>137</v>
      </c>
    </row>
    <row r="812" spans="1:65" s="2" customFormat="1" ht="33" customHeight="1">
      <c r="A812" s="35"/>
      <c r="B812" s="36"/>
      <c r="C812" s="201" t="s">
        <v>1037</v>
      </c>
      <c r="D812" s="201" t="s">
        <v>139</v>
      </c>
      <c r="E812" s="202" t="s">
        <v>1038</v>
      </c>
      <c r="F812" s="203" t="s">
        <v>1039</v>
      </c>
      <c r="G812" s="204" t="s">
        <v>177</v>
      </c>
      <c r="H812" s="205">
        <v>916</v>
      </c>
      <c r="I812" s="206"/>
      <c r="J812" s="207">
        <f>ROUND(I812*H812,2)</f>
        <v>0</v>
      </c>
      <c r="K812" s="208"/>
      <c r="L812" s="40"/>
      <c r="M812" s="209" t="s">
        <v>1</v>
      </c>
      <c r="N812" s="210" t="s">
        <v>43</v>
      </c>
      <c r="O812" s="72"/>
      <c r="P812" s="211">
        <f>O812*H812</f>
        <v>0</v>
      </c>
      <c r="Q812" s="211">
        <v>0.0065</v>
      </c>
      <c r="R812" s="211">
        <f>Q812*H812</f>
        <v>5.954</v>
      </c>
      <c r="S812" s="211">
        <v>0</v>
      </c>
      <c r="T812" s="212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13" t="s">
        <v>224</v>
      </c>
      <c r="AT812" s="213" t="s">
        <v>139</v>
      </c>
      <c r="AU812" s="213" t="s">
        <v>144</v>
      </c>
      <c r="AY812" s="18" t="s">
        <v>137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18" t="s">
        <v>144</v>
      </c>
      <c r="BK812" s="214">
        <f>ROUND(I812*H812,2)</f>
        <v>0</v>
      </c>
      <c r="BL812" s="18" t="s">
        <v>224</v>
      </c>
      <c r="BM812" s="213" t="s">
        <v>1040</v>
      </c>
    </row>
    <row r="813" spans="2:51" s="13" customFormat="1" ht="11.25">
      <c r="B813" s="215"/>
      <c r="C813" s="216"/>
      <c r="D813" s="217" t="s">
        <v>146</v>
      </c>
      <c r="E813" s="218" t="s">
        <v>1</v>
      </c>
      <c r="F813" s="219" t="s">
        <v>1032</v>
      </c>
      <c r="G813" s="216"/>
      <c r="H813" s="220">
        <v>916</v>
      </c>
      <c r="I813" s="221"/>
      <c r="J813" s="216"/>
      <c r="K813" s="216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146</v>
      </c>
      <c r="AU813" s="226" t="s">
        <v>144</v>
      </c>
      <c r="AV813" s="13" t="s">
        <v>144</v>
      </c>
      <c r="AW813" s="13" t="s">
        <v>33</v>
      </c>
      <c r="AX813" s="13" t="s">
        <v>84</v>
      </c>
      <c r="AY813" s="226" t="s">
        <v>137</v>
      </c>
    </row>
    <row r="814" spans="1:65" s="2" customFormat="1" ht="33" customHeight="1">
      <c r="A814" s="35"/>
      <c r="B814" s="36"/>
      <c r="C814" s="201" t="s">
        <v>872</v>
      </c>
      <c r="D814" s="201" t="s">
        <v>139</v>
      </c>
      <c r="E814" s="202" t="s">
        <v>1041</v>
      </c>
      <c r="F814" s="203" t="s">
        <v>1042</v>
      </c>
      <c r="G814" s="204" t="s">
        <v>220</v>
      </c>
      <c r="H814" s="205">
        <v>72.8</v>
      </c>
      <c r="I814" s="206"/>
      <c r="J814" s="207">
        <f>ROUND(I814*H814,2)</f>
        <v>0</v>
      </c>
      <c r="K814" s="208"/>
      <c r="L814" s="40"/>
      <c r="M814" s="209" t="s">
        <v>1</v>
      </c>
      <c r="N814" s="210" t="s">
        <v>43</v>
      </c>
      <c r="O814" s="72"/>
      <c r="P814" s="211">
        <f>O814*H814</f>
        <v>0</v>
      </c>
      <c r="Q814" s="211">
        <v>0.00527</v>
      </c>
      <c r="R814" s="211">
        <f>Q814*H814</f>
        <v>0.383656</v>
      </c>
      <c r="S814" s="211">
        <v>0</v>
      </c>
      <c r="T814" s="212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13" t="s">
        <v>224</v>
      </c>
      <c r="AT814" s="213" t="s">
        <v>139</v>
      </c>
      <c r="AU814" s="213" t="s">
        <v>144</v>
      </c>
      <c r="AY814" s="18" t="s">
        <v>137</v>
      </c>
      <c r="BE814" s="214">
        <f>IF(N814="základní",J814,0)</f>
        <v>0</v>
      </c>
      <c r="BF814" s="214">
        <f>IF(N814="snížená",J814,0)</f>
        <v>0</v>
      </c>
      <c r="BG814" s="214">
        <f>IF(N814="zákl. přenesená",J814,0)</f>
        <v>0</v>
      </c>
      <c r="BH814" s="214">
        <f>IF(N814="sníž. přenesená",J814,0)</f>
        <v>0</v>
      </c>
      <c r="BI814" s="214">
        <f>IF(N814="nulová",J814,0)</f>
        <v>0</v>
      </c>
      <c r="BJ814" s="18" t="s">
        <v>144</v>
      </c>
      <c r="BK814" s="214">
        <f>ROUND(I814*H814,2)</f>
        <v>0</v>
      </c>
      <c r="BL814" s="18" t="s">
        <v>224</v>
      </c>
      <c r="BM814" s="213" t="s">
        <v>1043</v>
      </c>
    </row>
    <row r="815" spans="1:47" s="2" customFormat="1" ht="19.5">
      <c r="A815" s="35"/>
      <c r="B815" s="36"/>
      <c r="C815" s="37"/>
      <c r="D815" s="217" t="s">
        <v>373</v>
      </c>
      <c r="E815" s="37"/>
      <c r="F815" s="270" t="s">
        <v>1044</v>
      </c>
      <c r="G815" s="37"/>
      <c r="H815" s="37"/>
      <c r="I815" s="112"/>
      <c r="J815" s="37"/>
      <c r="K815" s="37"/>
      <c r="L815" s="40"/>
      <c r="M815" s="271"/>
      <c r="N815" s="272"/>
      <c r="O815" s="72"/>
      <c r="P815" s="72"/>
      <c r="Q815" s="72"/>
      <c r="R815" s="72"/>
      <c r="S815" s="72"/>
      <c r="T815" s="73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T815" s="18" t="s">
        <v>373</v>
      </c>
      <c r="AU815" s="18" t="s">
        <v>144</v>
      </c>
    </row>
    <row r="816" spans="2:51" s="13" customFormat="1" ht="11.25">
      <c r="B816" s="215"/>
      <c r="C816" s="216"/>
      <c r="D816" s="217" t="s">
        <v>146</v>
      </c>
      <c r="E816" s="218" t="s">
        <v>1</v>
      </c>
      <c r="F816" s="219" t="s">
        <v>1045</v>
      </c>
      <c r="G816" s="216"/>
      <c r="H816" s="220">
        <v>72.8</v>
      </c>
      <c r="I816" s="221"/>
      <c r="J816" s="216"/>
      <c r="K816" s="216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146</v>
      </c>
      <c r="AU816" s="226" t="s">
        <v>144</v>
      </c>
      <c r="AV816" s="13" t="s">
        <v>144</v>
      </c>
      <c r="AW816" s="13" t="s">
        <v>33</v>
      </c>
      <c r="AX816" s="13" t="s">
        <v>84</v>
      </c>
      <c r="AY816" s="226" t="s">
        <v>137</v>
      </c>
    </row>
    <row r="817" spans="1:65" s="2" customFormat="1" ht="21.75" customHeight="1">
      <c r="A817" s="35"/>
      <c r="B817" s="36"/>
      <c r="C817" s="201" t="s">
        <v>1046</v>
      </c>
      <c r="D817" s="201" t="s">
        <v>139</v>
      </c>
      <c r="E817" s="202" t="s">
        <v>1047</v>
      </c>
      <c r="F817" s="203" t="s">
        <v>1048</v>
      </c>
      <c r="G817" s="204" t="s">
        <v>220</v>
      </c>
      <c r="H817" s="205">
        <v>11.75</v>
      </c>
      <c r="I817" s="206"/>
      <c r="J817" s="207">
        <f>ROUND(I817*H817,2)</f>
        <v>0</v>
      </c>
      <c r="K817" s="208"/>
      <c r="L817" s="40"/>
      <c r="M817" s="209" t="s">
        <v>1</v>
      </c>
      <c r="N817" s="210" t="s">
        <v>43</v>
      </c>
      <c r="O817" s="72"/>
      <c r="P817" s="211">
        <f>O817*H817</f>
        <v>0</v>
      </c>
      <c r="Q817" s="211">
        <v>0.00527</v>
      </c>
      <c r="R817" s="211">
        <f>Q817*H817</f>
        <v>0.061922500000000005</v>
      </c>
      <c r="S817" s="211">
        <v>0</v>
      </c>
      <c r="T817" s="212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13" t="s">
        <v>224</v>
      </c>
      <c r="AT817" s="213" t="s">
        <v>139</v>
      </c>
      <c r="AU817" s="213" t="s">
        <v>144</v>
      </c>
      <c r="AY817" s="18" t="s">
        <v>137</v>
      </c>
      <c r="BE817" s="214">
        <f>IF(N817="základní",J817,0)</f>
        <v>0</v>
      </c>
      <c r="BF817" s="214">
        <f>IF(N817="snížená",J817,0)</f>
        <v>0</v>
      </c>
      <c r="BG817" s="214">
        <f>IF(N817="zákl. přenesená",J817,0)</f>
        <v>0</v>
      </c>
      <c r="BH817" s="214">
        <f>IF(N817="sníž. přenesená",J817,0)</f>
        <v>0</v>
      </c>
      <c r="BI817" s="214">
        <f>IF(N817="nulová",J817,0)</f>
        <v>0</v>
      </c>
      <c r="BJ817" s="18" t="s">
        <v>144</v>
      </c>
      <c r="BK817" s="214">
        <f>ROUND(I817*H817,2)</f>
        <v>0</v>
      </c>
      <c r="BL817" s="18" t="s">
        <v>224</v>
      </c>
      <c r="BM817" s="213" t="s">
        <v>1049</v>
      </c>
    </row>
    <row r="818" spans="1:47" s="2" customFormat="1" ht="19.5">
      <c r="A818" s="35"/>
      <c r="B818" s="36"/>
      <c r="C818" s="37"/>
      <c r="D818" s="217" t="s">
        <v>373</v>
      </c>
      <c r="E818" s="37"/>
      <c r="F818" s="270" t="s">
        <v>1044</v>
      </c>
      <c r="G818" s="37"/>
      <c r="H818" s="37"/>
      <c r="I818" s="112"/>
      <c r="J818" s="37"/>
      <c r="K818" s="37"/>
      <c r="L818" s="40"/>
      <c r="M818" s="271"/>
      <c r="N818" s="272"/>
      <c r="O818" s="72"/>
      <c r="P818" s="72"/>
      <c r="Q818" s="72"/>
      <c r="R818" s="72"/>
      <c r="S818" s="72"/>
      <c r="T818" s="73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T818" s="18" t="s">
        <v>373</v>
      </c>
      <c r="AU818" s="18" t="s">
        <v>144</v>
      </c>
    </row>
    <row r="819" spans="2:51" s="13" customFormat="1" ht="11.25">
      <c r="B819" s="215"/>
      <c r="C819" s="216"/>
      <c r="D819" s="217" t="s">
        <v>146</v>
      </c>
      <c r="E819" s="218" t="s">
        <v>1</v>
      </c>
      <c r="F819" s="219" t="s">
        <v>1050</v>
      </c>
      <c r="G819" s="216"/>
      <c r="H819" s="220">
        <v>11.75</v>
      </c>
      <c r="I819" s="221"/>
      <c r="J819" s="216"/>
      <c r="K819" s="216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146</v>
      </c>
      <c r="AU819" s="226" t="s">
        <v>144</v>
      </c>
      <c r="AV819" s="13" t="s">
        <v>144</v>
      </c>
      <c r="AW819" s="13" t="s">
        <v>33</v>
      </c>
      <c r="AX819" s="13" t="s">
        <v>84</v>
      </c>
      <c r="AY819" s="226" t="s">
        <v>137</v>
      </c>
    </row>
    <row r="820" spans="1:65" s="2" customFormat="1" ht="21.75" customHeight="1">
      <c r="A820" s="35"/>
      <c r="B820" s="36"/>
      <c r="C820" s="201" t="s">
        <v>1051</v>
      </c>
      <c r="D820" s="201" t="s">
        <v>139</v>
      </c>
      <c r="E820" s="202" t="s">
        <v>1052</v>
      </c>
      <c r="F820" s="203" t="s">
        <v>1053</v>
      </c>
      <c r="G820" s="204" t="s">
        <v>220</v>
      </c>
      <c r="H820" s="205">
        <v>11.6</v>
      </c>
      <c r="I820" s="206"/>
      <c r="J820" s="207">
        <f>ROUND(I820*H820,2)</f>
        <v>0</v>
      </c>
      <c r="K820" s="208"/>
      <c r="L820" s="40"/>
      <c r="M820" s="209" t="s">
        <v>1</v>
      </c>
      <c r="N820" s="210" t="s">
        <v>43</v>
      </c>
      <c r="O820" s="72"/>
      <c r="P820" s="211">
        <f>O820*H820</f>
        <v>0</v>
      </c>
      <c r="Q820" s="211">
        <v>0.00527</v>
      </c>
      <c r="R820" s="211">
        <f>Q820*H820</f>
        <v>0.061132000000000006</v>
      </c>
      <c r="S820" s="211">
        <v>0</v>
      </c>
      <c r="T820" s="212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213" t="s">
        <v>224</v>
      </c>
      <c r="AT820" s="213" t="s">
        <v>139</v>
      </c>
      <c r="AU820" s="213" t="s">
        <v>144</v>
      </c>
      <c r="AY820" s="18" t="s">
        <v>137</v>
      </c>
      <c r="BE820" s="214">
        <f>IF(N820="základní",J820,0)</f>
        <v>0</v>
      </c>
      <c r="BF820" s="214">
        <f>IF(N820="snížená",J820,0)</f>
        <v>0</v>
      </c>
      <c r="BG820" s="214">
        <f>IF(N820="zákl. přenesená",J820,0)</f>
        <v>0</v>
      </c>
      <c r="BH820" s="214">
        <f>IF(N820="sníž. přenesená",J820,0)</f>
        <v>0</v>
      </c>
      <c r="BI820" s="214">
        <f>IF(N820="nulová",J820,0)</f>
        <v>0</v>
      </c>
      <c r="BJ820" s="18" t="s">
        <v>144</v>
      </c>
      <c r="BK820" s="214">
        <f>ROUND(I820*H820,2)</f>
        <v>0</v>
      </c>
      <c r="BL820" s="18" t="s">
        <v>224</v>
      </c>
      <c r="BM820" s="213" t="s">
        <v>1054</v>
      </c>
    </row>
    <row r="821" spans="1:47" s="2" customFormat="1" ht="19.5">
      <c r="A821" s="35"/>
      <c r="B821" s="36"/>
      <c r="C821" s="37"/>
      <c r="D821" s="217" t="s">
        <v>373</v>
      </c>
      <c r="E821" s="37"/>
      <c r="F821" s="270" t="s">
        <v>1044</v>
      </c>
      <c r="G821" s="37"/>
      <c r="H821" s="37"/>
      <c r="I821" s="112"/>
      <c r="J821" s="37"/>
      <c r="K821" s="37"/>
      <c r="L821" s="40"/>
      <c r="M821" s="271"/>
      <c r="N821" s="272"/>
      <c r="O821" s="72"/>
      <c r="P821" s="72"/>
      <c r="Q821" s="72"/>
      <c r="R821" s="72"/>
      <c r="S821" s="72"/>
      <c r="T821" s="73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T821" s="18" t="s">
        <v>373</v>
      </c>
      <c r="AU821" s="18" t="s">
        <v>144</v>
      </c>
    </row>
    <row r="822" spans="2:51" s="13" customFormat="1" ht="11.25">
      <c r="B822" s="215"/>
      <c r="C822" s="216"/>
      <c r="D822" s="217" t="s">
        <v>146</v>
      </c>
      <c r="E822" s="218" t="s">
        <v>1</v>
      </c>
      <c r="F822" s="219" t="s">
        <v>1055</v>
      </c>
      <c r="G822" s="216"/>
      <c r="H822" s="220">
        <v>11.6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146</v>
      </c>
      <c r="AU822" s="226" t="s">
        <v>144</v>
      </c>
      <c r="AV822" s="13" t="s">
        <v>144</v>
      </c>
      <c r="AW822" s="13" t="s">
        <v>33</v>
      </c>
      <c r="AX822" s="13" t="s">
        <v>84</v>
      </c>
      <c r="AY822" s="226" t="s">
        <v>137</v>
      </c>
    </row>
    <row r="823" spans="1:65" s="2" customFormat="1" ht="21.75" customHeight="1">
      <c r="A823" s="35"/>
      <c r="B823" s="36"/>
      <c r="C823" s="201" t="s">
        <v>1056</v>
      </c>
      <c r="D823" s="201" t="s">
        <v>139</v>
      </c>
      <c r="E823" s="202" t="s">
        <v>1057</v>
      </c>
      <c r="F823" s="203" t="s">
        <v>1058</v>
      </c>
      <c r="G823" s="204" t="s">
        <v>220</v>
      </c>
      <c r="H823" s="205">
        <v>26.7</v>
      </c>
      <c r="I823" s="206"/>
      <c r="J823" s="207">
        <f>ROUND(I823*H823,2)</f>
        <v>0</v>
      </c>
      <c r="K823" s="208"/>
      <c r="L823" s="40"/>
      <c r="M823" s="209" t="s">
        <v>1</v>
      </c>
      <c r="N823" s="210" t="s">
        <v>43</v>
      </c>
      <c r="O823" s="72"/>
      <c r="P823" s="211">
        <f>O823*H823</f>
        <v>0</v>
      </c>
      <c r="Q823" s="211">
        <v>0.00527</v>
      </c>
      <c r="R823" s="211">
        <f>Q823*H823</f>
        <v>0.140709</v>
      </c>
      <c r="S823" s="211">
        <v>0</v>
      </c>
      <c r="T823" s="212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13" t="s">
        <v>224</v>
      </c>
      <c r="AT823" s="213" t="s">
        <v>139</v>
      </c>
      <c r="AU823" s="213" t="s">
        <v>144</v>
      </c>
      <c r="AY823" s="18" t="s">
        <v>137</v>
      </c>
      <c r="BE823" s="214">
        <f>IF(N823="základní",J823,0)</f>
        <v>0</v>
      </c>
      <c r="BF823" s="214">
        <f>IF(N823="snížená",J823,0)</f>
        <v>0</v>
      </c>
      <c r="BG823" s="214">
        <f>IF(N823="zákl. přenesená",J823,0)</f>
        <v>0</v>
      </c>
      <c r="BH823" s="214">
        <f>IF(N823="sníž. přenesená",J823,0)</f>
        <v>0</v>
      </c>
      <c r="BI823" s="214">
        <f>IF(N823="nulová",J823,0)</f>
        <v>0</v>
      </c>
      <c r="BJ823" s="18" t="s">
        <v>144</v>
      </c>
      <c r="BK823" s="214">
        <f>ROUND(I823*H823,2)</f>
        <v>0</v>
      </c>
      <c r="BL823" s="18" t="s">
        <v>224</v>
      </c>
      <c r="BM823" s="213" t="s">
        <v>1059</v>
      </c>
    </row>
    <row r="824" spans="1:47" s="2" customFormat="1" ht="19.5">
      <c r="A824" s="35"/>
      <c r="B824" s="36"/>
      <c r="C824" s="37"/>
      <c r="D824" s="217" t="s">
        <v>373</v>
      </c>
      <c r="E824" s="37"/>
      <c r="F824" s="270" t="s">
        <v>1044</v>
      </c>
      <c r="G824" s="37"/>
      <c r="H824" s="37"/>
      <c r="I824" s="112"/>
      <c r="J824" s="37"/>
      <c r="K824" s="37"/>
      <c r="L824" s="40"/>
      <c r="M824" s="271"/>
      <c r="N824" s="272"/>
      <c r="O824" s="72"/>
      <c r="P824" s="72"/>
      <c r="Q824" s="72"/>
      <c r="R824" s="72"/>
      <c r="S824" s="72"/>
      <c r="T824" s="73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T824" s="18" t="s">
        <v>373</v>
      </c>
      <c r="AU824" s="18" t="s">
        <v>144</v>
      </c>
    </row>
    <row r="825" spans="2:51" s="13" customFormat="1" ht="11.25">
      <c r="B825" s="215"/>
      <c r="C825" s="216"/>
      <c r="D825" s="217" t="s">
        <v>146</v>
      </c>
      <c r="E825" s="218" t="s">
        <v>1</v>
      </c>
      <c r="F825" s="219" t="s">
        <v>1060</v>
      </c>
      <c r="G825" s="216"/>
      <c r="H825" s="220">
        <v>26.7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146</v>
      </c>
      <c r="AU825" s="226" t="s">
        <v>144</v>
      </c>
      <c r="AV825" s="13" t="s">
        <v>144</v>
      </c>
      <c r="AW825" s="13" t="s">
        <v>33</v>
      </c>
      <c r="AX825" s="13" t="s">
        <v>84</v>
      </c>
      <c r="AY825" s="226" t="s">
        <v>137</v>
      </c>
    </row>
    <row r="826" spans="1:65" s="2" customFormat="1" ht="21.75" customHeight="1">
      <c r="A826" s="35"/>
      <c r="B826" s="36"/>
      <c r="C826" s="201" t="s">
        <v>1061</v>
      </c>
      <c r="D826" s="201" t="s">
        <v>139</v>
      </c>
      <c r="E826" s="202" t="s">
        <v>1062</v>
      </c>
      <c r="F826" s="203" t="s">
        <v>1063</v>
      </c>
      <c r="G826" s="204" t="s">
        <v>748</v>
      </c>
      <c r="H826" s="205">
        <v>1</v>
      </c>
      <c r="I826" s="206"/>
      <c r="J826" s="207">
        <f>ROUND(I826*H826,2)</f>
        <v>0</v>
      </c>
      <c r="K826" s="208"/>
      <c r="L826" s="40"/>
      <c r="M826" s="209" t="s">
        <v>1</v>
      </c>
      <c r="N826" s="210" t="s">
        <v>43</v>
      </c>
      <c r="O826" s="72"/>
      <c r="P826" s="211">
        <f>O826*H826</f>
        <v>0</v>
      </c>
      <c r="Q826" s="211">
        <v>0</v>
      </c>
      <c r="R826" s="211">
        <f>Q826*H826</f>
        <v>0</v>
      </c>
      <c r="S826" s="211">
        <v>0</v>
      </c>
      <c r="T826" s="212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13" t="s">
        <v>224</v>
      </c>
      <c r="AT826" s="213" t="s">
        <v>139</v>
      </c>
      <c r="AU826" s="213" t="s">
        <v>144</v>
      </c>
      <c r="AY826" s="18" t="s">
        <v>137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18" t="s">
        <v>144</v>
      </c>
      <c r="BK826" s="214">
        <f>ROUND(I826*H826,2)</f>
        <v>0</v>
      </c>
      <c r="BL826" s="18" t="s">
        <v>224</v>
      </c>
      <c r="BM826" s="213" t="s">
        <v>1064</v>
      </c>
    </row>
    <row r="827" spans="2:63" s="12" customFormat="1" ht="22.9" customHeight="1">
      <c r="B827" s="185"/>
      <c r="C827" s="186"/>
      <c r="D827" s="187" t="s">
        <v>76</v>
      </c>
      <c r="E827" s="199" t="s">
        <v>1065</v>
      </c>
      <c r="F827" s="199" t="s">
        <v>1066</v>
      </c>
      <c r="G827" s="186"/>
      <c r="H827" s="186"/>
      <c r="I827" s="189"/>
      <c r="J827" s="200">
        <f>BK827</f>
        <v>0</v>
      </c>
      <c r="K827" s="186"/>
      <c r="L827" s="191"/>
      <c r="M827" s="192"/>
      <c r="N827" s="193"/>
      <c r="O827" s="193"/>
      <c r="P827" s="194">
        <f>SUM(P828:P850)</f>
        <v>0</v>
      </c>
      <c r="Q827" s="193"/>
      <c r="R827" s="194">
        <f>SUM(R828:R850)</f>
        <v>0.0495</v>
      </c>
      <c r="S827" s="193"/>
      <c r="T827" s="195">
        <f>SUM(T828:T850)</f>
        <v>0.8628</v>
      </c>
      <c r="AR827" s="196" t="s">
        <v>144</v>
      </c>
      <c r="AT827" s="197" t="s">
        <v>76</v>
      </c>
      <c r="AU827" s="197" t="s">
        <v>84</v>
      </c>
      <c r="AY827" s="196" t="s">
        <v>137</v>
      </c>
      <c r="BK827" s="198">
        <f>SUM(BK828:BK850)</f>
        <v>0</v>
      </c>
    </row>
    <row r="828" spans="1:65" s="2" customFormat="1" ht="16.5" customHeight="1">
      <c r="A828" s="35"/>
      <c r="B828" s="36"/>
      <c r="C828" s="201" t="s">
        <v>1067</v>
      </c>
      <c r="D828" s="201" t="s">
        <v>139</v>
      </c>
      <c r="E828" s="202" t="s">
        <v>1068</v>
      </c>
      <c r="F828" s="203" t="s">
        <v>1069</v>
      </c>
      <c r="G828" s="204" t="s">
        <v>207</v>
      </c>
      <c r="H828" s="205">
        <v>3</v>
      </c>
      <c r="I828" s="206"/>
      <c r="J828" s="207">
        <f>ROUND(I828*H828,2)</f>
        <v>0</v>
      </c>
      <c r="K828" s="208"/>
      <c r="L828" s="40"/>
      <c r="M828" s="209" t="s">
        <v>1</v>
      </c>
      <c r="N828" s="210" t="s">
        <v>43</v>
      </c>
      <c r="O828" s="72"/>
      <c r="P828" s="211">
        <f>O828*H828</f>
        <v>0</v>
      </c>
      <c r="Q828" s="211">
        <v>0.0165</v>
      </c>
      <c r="R828" s="211">
        <f>Q828*H828</f>
        <v>0.0495</v>
      </c>
      <c r="S828" s="211">
        <v>0</v>
      </c>
      <c r="T828" s="212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213" t="s">
        <v>224</v>
      </c>
      <c r="AT828" s="213" t="s">
        <v>139</v>
      </c>
      <c r="AU828" s="213" t="s">
        <v>144</v>
      </c>
      <c r="AY828" s="18" t="s">
        <v>137</v>
      </c>
      <c r="BE828" s="214">
        <f>IF(N828="základní",J828,0)</f>
        <v>0</v>
      </c>
      <c r="BF828" s="214">
        <f>IF(N828="snížená",J828,0)</f>
        <v>0</v>
      </c>
      <c r="BG828" s="214">
        <f>IF(N828="zákl. přenesená",J828,0)</f>
        <v>0</v>
      </c>
      <c r="BH828" s="214">
        <f>IF(N828="sníž. přenesená",J828,0)</f>
        <v>0</v>
      </c>
      <c r="BI828" s="214">
        <f>IF(N828="nulová",J828,0)</f>
        <v>0</v>
      </c>
      <c r="BJ828" s="18" t="s">
        <v>144</v>
      </c>
      <c r="BK828" s="214">
        <f>ROUND(I828*H828,2)</f>
        <v>0</v>
      </c>
      <c r="BL828" s="18" t="s">
        <v>224</v>
      </c>
      <c r="BM828" s="213" t="s">
        <v>1070</v>
      </c>
    </row>
    <row r="829" spans="2:51" s="13" customFormat="1" ht="11.25">
      <c r="B829" s="215"/>
      <c r="C829" s="216"/>
      <c r="D829" s="217" t="s">
        <v>146</v>
      </c>
      <c r="E829" s="218" t="s">
        <v>1</v>
      </c>
      <c r="F829" s="219" t="s">
        <v>1071</v>
      </c>
      <c r="G829" s="216"/>
      <c r="H829" s="220">
        <v>3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146</v>
      </c>
      <c r="AU829" s="226" t="s">
        <v>144</v>
      </c>
      <c r="AV829" s="13" t="s">
        <v>144</v>
      </c>
      <c r="AW829" s="13" t="s">
        <v>33</v>
      </c>
      <c r="AX829" s="13" t="s">
        <v>84</v>
      </c>
      <c r="AY829" s="226" t="s">
        <v>137</v>
      </c>
    </row>
    <row r="830" spans="1:65" s="2" customFormat="1" ht="16.5" customHeight="1">
      <c r="A830" s="35"/>
      <c r="B830" s="36"/>
      <c r="C830" s="201" t="s">
        <v>1072</v>
      </c>
      <c r="D830" s="201" t="s">
        <v>139</v>
      </c>
      <c r="E830" s="202" t="s">
        <v>1073</v>
      </c>
      <c r="F830" s="203" t="s">
        <v>1074</v>
      </c>
      <c r="G830" s="204" t="s">
        <v>220</v>
      </c>
      <c r="H830" s="205">
        <v>11.4</v>
      </c>
      <c r="I830" s="206"/>
      <c r="J830" s="207">
        <f>ROUND(I830*H830,2)</f>
        <v>0</v>
      </c>
      <c r="K830" s="208"/>
      <c r="L830" s="40"/>
      <c r="M830" s="209" t="s">
        <v>1</v>
      </c>
      <c r="N830" s="210" t="s">
        <v>43</v>
      </c>
      <c r="O830" s="72"/>
      <c r="P830" s="211">
        <f>O830*H830</f>
        <v>0</v>
      </c>
      <c r="Q830" s="211">
        <v>0</v>
      </c>
      <c r="R830" s="211">
        <f>Q830*H830</f>
        <v>0</v>
      </c>
      <c r="S830" s="211">
        <v>0</v>
      </c>
      <c r="T830" s="212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213" t="s">
        <v>224</v>
      </c>
      <c r="AT830" s="213" t="s">
        <v>139</v>
      </c>
      <c r="AU830" s="213" t="s">
        <v>144</v>
      </c>
      <c r="AY830" s="18" t="s">
        <v>137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18" t="s">
        <v>144</v>
      </c>
      <c r="BK830" s="214">
        <f>ROUND(I830*H830,2)</f>
        <v>0</v>
      </c>
      <c r="BL830" s="18" t="s">
        <v>224</v>
      </c>
      <c r="BM830" s="213" t="s">
        <v>1075</v>
      </c>
    </row>
    <row r="831" spans="2:51" s="14" customFormat="1" ht="11.25">
      <c r="B831" s="227"/>
      <c r="C831" s="228"/>
      <c r="D831" s="217" t="s">
        <v>146</v>
      </c>
      <c r="E831" s="229" t="s">
        <v>1</v>
      </c>
      <c r="F831" s="230" t="s">
        <v>1076</v>
      </c>
      <c r="G831" s="228"/>
      <c r="H831" s="229" t="s">
        <v>1</v>
      </c>
      <c r="I831" s="231"/>
      <c r="J831" s="228"/>
      <c r="K831" s="228"/>
      <c r="L831" s="232"/>
      <c r="M831" s="233"/>
      <c r="N831" s="234"/>
      <c r="O831" s="234"/>
      <c r="P831" s="234"/>
      <c r="Q831" s="234"/>
      <c r="R831" s="234"/>
      <c r="S831" s="234"/>
      <c r="T831" s="235"/>
      <c r="AT831" s="236" t="s">
        <v>146</v>
      </c>
      <c r="AU831" s="236" t="s">
        <v>144</v>
      </c>
      <c r="AV831" s="14" t="s">
        <v>84</v>
      </c>
      <c r="AW831" s="14" t="s">
        <v>33</v>
      </c>
      <c r="AX831" s="14" t="s">
        <v>77</v>
      </c>
      <c r="AY831" s="236" t="s">
        <v>137</v>
      </c>
    </row>
    <row r="832" spans="2:51" s="13" customFormat="1" ht="11.25">
      <c r="B832" s="215"/>
      <c r="C832" s="216"/>
      <c r="D832" s="217" t="s">
        <v>146</v>
      </c>
      <c r="E832" s="218" t="s">
        <v>1</v>
      </c>
      <c r="F832" s="219" t="s">
        <v>1077</v>
      </c>
      <c r="G832" s="216"/>
      <c r="H832" s="220">
        <v>11.4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146</v>
      </c>
      <c r="AU832" s="226" t="s">
        <v>144</v>
      </c>
      <c r="AV832" s="13" t="s">
        <v>144</v>
      </c>
      <c r="AW832" s="13" t="s">
        <v>33</v>
      </c>
      <c r="AX832" s="13" t="s">
        <v>84</v>
      </c>
      <c r="AY832" s="226" t="s">
        <v>137</v>
      </c>
    </row>
    <row r="833" spans="1:65" s="2" customFormat="1" ht="16.5" customHeight="1">
      <c r="A833" s="35"/>
      <c r="B833" s="36"/>
      <c r="C833" s="201" t="s">
        <v>1078</v>
      </c>
      <c r="D833" s="201" t="s">
        <v>139</v>
      </c>
      <c r="E833" s="202" t="s">
        <v>1079</v>
      </c>
      <c r="F833" s="203" t="s">
        <v>1080</v>
      </c>
      <c r="G833" s="204" t="s">
        <v>207</v>
      </c>
      <c r="H833" s="205">
        <v>4</v>
      </c>
      <c r="I833" s="206"/>
      <c r="J833" s="207">
        <f>ROUND(I833*H833,2)</f>
        <v>0</v>
      </c>
      <c r="K833" s="208"/>
      <c r="L833" s="40"/>
      <c r="M833" s="209" t="s">
        <v>1</v>
      </c>
      <c r="N833" s="210" t="s">
        <v>43</v>
      </c>
      <c r="O833" s="72"/>
      <c r="P833" s="211">
        <f>O833*H833</f>
        <v>0</v>
      </c>
      <c r="Q833" s="211">
        <v>0</v>
      </c>
      <c r="R833" s="211">
        <f>Q833*H833</f>
        <v>0</v>
      </c>
      <c r="S833" s="211">
        <v>0.0417</v>
      </c>
      <c r="T833" s="212">
        <f>S833*H833</f>
        <v>0.1668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213" t="s">
        <v>224</v>
      </c>
      <c r="AT833" s="213" t="s">
        <v>139</v>
      </c>
      <c r="AU833" s="213" t="s">
        <v>144</v>
      </c>
      <c r="AY833" s="18" t="s">
        <v>137</v>
      </c>
      <c r="BE833" s="214">
        <f>IF(N833="základní",J833,0)</f>
        <v>0</v>
      </c>
      <c r="BF833" s="214">
        <f>IF(N833="snížená",J833,0)</f>
        <v>0</v>
      </c>
      <c r="BG833" s="214">
        <f>IF(N833="zákl. přenesená",J833,0)</f>
        <v>0</v>
      </c>
      <c r="BH833" s="214">
        <f>IF(N833="sníž. přenesená",J833,0)</f>
        <v>0</v>
      </c>
      <c r="BI833" s="214">
        <f>IF(N833="nulová",J833,0)</f>
        <v>0</v>
      </c>
      <c r="BJ833" s="18" t="s">
        <v>144</v>
      </c>
      <c r="BK833" s="214">
        <f>ROUND(I833*H833,2)</f>
        <v>0</v>
      </c>
      <c r="BL833" s="18" t="s">
        <v>224</v>
      </c>
      <c r="BM833" s="213" t="s">
        <v>1081</v>
      </c>
    </row>
    <row r="834" spans="1:65" s="2" customFormat="1" ht="21.75" customHeight="1">
      <c r="A834" s="35"/>
      <c r="B834" s="36"/>
      <c r="C834" s="201" t="s">
        <v>1082</v>
      </c>
      <c r="D834" s="201" t="s">
        <v>139</v>
      </c>
      <c r="E834" s="202" t="s">
        <v>1083</v>
      </c>
      <c r="F834" s="203" t="s">
        <v>1084</v>
      </c>
      <c r="G834" s="204" t="s">
        <v>207</v>
      </c>
      <c r="H834" s="205">
        <v>29</v>
      </c>
      <c r="I834" s="206"/>
      <c r="J834" s="207">
        <f>ROUND(I834*H834,2)</f>
        <v>0</v>
      </c>
      <c r="K834" s="208"/>
      <c r="L834" s="40"/>
      <c r="M834" s="209" t="s">
        <v>1</v>
      </c>
      <c r="N834" s="210" t="s">
        <v>43</v>
      </c>
      <c r="O834" s="72"/>
      <c r="P834" s="211">
        <f>O834*H834</f>
        <v>0</v>
      </c>
      <c r="Q834" s="211">
        <v>0</v>
      </c>
      <c r="R834" s="211">
        <f>Q834*H834</f>
        <v>0</v>
      </c>
      <c r="S834" s="211">
        <v>0.024</v>
      </c>
      <c r="T834" s="212">
        <f>S834*H834</f>
        <v>0.6960000000000001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213" t="s">
        <v>224</v>
      </c>
      <c r="AT834" s="213" t="s">
        <v>139</v>
      </c>
      <c r="AU834" s="213" t="s">
        <v>144</v>
      </c>
      <c r="AY834" s="18" t="s">
        <v>137</v>
      </c>
      <c r="BE834" s="214">
        <f>IF(N834="základní",J834,0)</f>
        <v>0</v>
      </c>
      <c r="BF834" s="214">
        <f>IF(N834="snížená",J834,0)</f>
        <v>0</v>
      </c>
      <c r="BG834" s="214">
        <f>IF(N834="zákl. přenesená",J834,0)</f>
        <v>0</v>
      </c>
      <c r="BH834" s="214">
        <f>IF(N834="sníž. přenesená",J834,0)</f>
        <v>0</v>
      </c>
      <c r="BI834" s="214">
        <f>IF(N834="nulová",J834,0)</f>
        <v>0</v>
      </c>
      <c r="BJ834" s="18" t="s">
        <v>144</v>
      </c>
      <c r="BK834" s="214">
        <f>ROUND(I834*H834,2)</f>
        <v>0</v>
      </c>
      <c r="BL834" s="18" t="s">
        <v>224</v>
      </c>
      <c r="BM834" s="213" t="s">
        <v>1085</v>
      </c>
    </row>
    <row r="835" spans="2:51" s="13" customFormat="1" ht="11.25">
      <c r="B835" s="215"/>
      <c r="C835" s="216"/>
      <c r="D835" s="217" t="s">
        <v>146</v>
      </c>
      <c r="E835" s="218" t="s">
        <v>1</v>
      </c>
      <c r="F835" s="219" t="s">
        <v>1086</v>
      </c>
      <c r="G835" s="216"/>
      <c r="H835" s="220">
        <v>29</v>
      </c>
      <c r="I835" s="221"/>
      <c r="J835" s="216"/>
      <c r="K835" s="216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146</v>
      </c>
      <c r="AU835" s="226" t="s">
        <v>144</v>
      </c>
      <c r="AV835" s="13" t="s">
        <v>144</v>
      </c>
      <c r="AW835" s="13" t="s">
        <v>33</v>
      </c>
      <c r="AX835" s="13" t="s">
        <v>84</v>
      </c>
      <c r="AY835" s="226" t="s">
        <v>137</v>
      </c>
    </row>
    <row r="836" spans="1:65" s="2" customFormat="1" ht="21.75" customHeight="1">
      <c r="A836" s="35"/>
      <c r="B836" s="36"/>
      <c r="C836" s="201" t="s">
        <v>1087</v>
      </c>
      <c r="D836" s="201" t="s">
        <v>139</v>
      </c>
      <c r="E836" s="202" t="s">
        <v>1088</v>
      </c>
      <c r="F836" s="203" t="s">
        <v>1089</v>
      </c>
      <c r="G836" s="204" t="s">
        <v>207</v>
      </c>
      <c r="H836" s="205">
        <v>18</v>
      </c>
      <c r="I836" s="206"/>
      <c r="J836" s="207">
        <f>ROUND(I836*H836,2)</f>
        <v>0</v>
      </c>
      <c r="K836" s="208"/>
      <c r="L836" s="40"/>
      <c r="M836" s="209" t="s">
        <v>1</v>
      </c>
      <c r="N836" s="210" t="s">
        <v>43</v>
      </c>
      <c r="O836" s="72"/>
      <c r="P836" s="211">
        <f>O836*H836</f>
        <v>0</v>
      </c>
      <c r="Q836" s="211">
        <v>0</v>
      </c>
      <c r="R836" s="211">
        <f>Q836*H836</f>
        <v>0</v>
      </c>
      <c r="S836" s="211">
        <v>0</v>
      </c>
      <c r="T836" s="212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213" t="s">
        <v>224</v>
      </c>
      <c r="AT836" s="213" t="s">
        <v>139</v>
      </c>
      <c r="AU836" s="213" t="s">
        <v>144</v>
      </c>
      <c r="AY836" s="18" t="s">
        <v>137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18" t="s">
        <v>144</v>
      </c>
      <c r="BK836" s="214">
        <f>ROUND(I836*H836,2)</f>
        <v>0</v>
      </c>
      <c r="BL836" s="18" t="s">
        <v>224</v>
      </c>
      <c r="BM836" s="213" t="s">
        <v>1090</v>
      </c>
    </row>
    <row r="837" spans="2:51" s="13" customFormat="1" ht="11.25">
      <c r="B837" s="215"/>
      <c r="C837" s="216"/>
      <c r="D837" s="217" t="s">
        <v>146</v>
      </c>
      <c r="E837" s="218" t="s">
        <v>1</v>
      </c>
      <c r="F837" s="219" t="s">
        <v>1091</v>
      </c>
      <c r="G837" s="216"/>
      <c r="H837" s="220">
        <v>18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146</v>
      </c>
      <c r="AU837" s="226" t="s">
        <v>144</v>
      </c>
      <c r="AV837" s="13" t="s">
        <v>144</v>
      </c>
      <c r="AW837" s="13" t="s">
        <v>33</v>
      </c>
      <c r="AX837" s="13" t="s">
        <v>84</v>
      </c>
      <c r="AY837" s="226" t="s">
        <v>137</v>
      </c>
    </row>
    <row r="838" spans="1:65" s="2" customFormat="1" ht="21.75" customHeight="1">
      <c r="A838" s="35"/>
      <c r="B838" s="36"/>
      <c r="C838" s="201" t="s">
        <v>1092</v>
      </c>
      <c r="D838" s="201" t="s">
        <v>139</v>
      </c>
      <c r="E838" s="202" t="s">
        <v>1093</v>
      </c>
      <c r="F838" s="203" t="s">
        <v>1094</v>
      </c>
      <c r="G838" s="204" t="s">
        <v>207</v>
      </c>
      <c r="H838" s="205">
        <v>12</v>
      </c>
      <c r="I838" s="206"/>
      <c r="J838" s="207">
        <f>ROUND(I838*H838,2)</f>
        <v>0</v>
      </c>
      <c r="K838" s="208"/>
      <c r="L838" s="40"/>
      <c r="M838" s="209" t="s">
        <v>1</v>
      </c>
      <c r="N838" s="210" t="s">
        <v>43</v>
      </c>
      <c r="O838" s="72"/>
      <c r="P838" s="211">
        <f>O838*H838</f>
        <v>0</v>
      </c>
      <c r="Q838" s="211">
        <v>0</v>
      </c>
      <c r="R838" s="211">
        <f>Q838*H838</f>
        <v>0</v>
      </c>
      <c r="S838" s="211">
        <v>0</v>
      </c>
      <c r="T838" s="212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213" t="s">
        <v>224</v>
      </c>
      <c r="AT838" s="213" t="s">
        <v>139</v>
      </c>
      <c r="AU838" s="213" t="s">
        <v>144</v>
      </c>
      <c r="AY838" s="18" t="s">
        <v>137</v>
      </c>
      <c r="BE838" s="214">
        <f>IF(N838="základní",J838,0)</f>
        <v>0</v>
      </c>
      <c r="BF838" s="214">
        <f>IF(N838="snížená",J838,0)</f>
        <v>0</v>
      </c>
      <c r="BG838" s="214">
        <f>IF(N838="zákl. přenesená",J838,0)</f>
        <v>0</v>
      </c>
      <c r="BH838" s="214">
        <f>IF(N838="sníž. přenesená",J838,0)</f>
        <v>0</v>
      </c>
      <c r="BI838" s="214">
        <f>IF(N838="nulová",J838,0)</f>
        <v>0</v>
      </c>
      <c r="BJ838" s="18" t="s">
        <v>144</v>
      </c>
      <c r="BK838" s="214">
        <f>ROUND(I838*H838,2)</f>
        <v>0</v>
      </c>
      <c r="BL838" s="18" t="s">
        <v>224</v>
      </c>
      <c r="BM838" s="213" t="s">
        <v>1095</v>
      </c>
    </row>
    <row r="839" spans="2:51" s="13" customFormat="1" ht="11.25">
      <c r="B839" s="215"/>
      <c r="C839" s="216"/>
      <c r="D839" s="217" t="s">
        <v>146</v>
      </c>
      <c r="E839" s="218" t="s">
        <v>1</v>
      </c>
      <c r="F839" s="219" t="s">
        <v>1096</v>
      </c>
      <c r="G839" s="216"/>
      <c r="H839" s="220">
        <v>12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146</v>
      </c>
      <c r="AU839" s="226" t="s">
        <v>144</v>
      </c>
      <c r="AV839" s="13" t="s">
        <v>144</v>
      </c>
      <c r="AW839" s="13" t="s">
        <v>33</v>
      </c>
      <c r="AX839" s="13" t="s">
        <v>84</v>
      </c>
      <c r="AY839" s="226" t="s">
        <v>137</v>
      </c>
    </row>
    <row r="840" spans="1:65" s="2" customFormat="1" ht="21.75" customHeight="1">
      <c r="A840" s="35"/>
      <c r="B840" s="36"/>
      <c r="C840" s="201" t="s">
        <v>1097</v>
      </c>
      <c r="D840" s="201" t="s">
        <v>139</v>
      </c>
      <c r="E840" s="202" t="s">
        <v>1098</v>
      </c>
      <c r="F840" s="203" t="s">
        <v>1099</v>
      </c>
      <c r="G840" s="204" t="s">
        <v>207</v>
      </c>
      <c r="H840" s="205">
        <v>2</v>
      </c>
      <c r="I840" s="206"/>
      <c r="J840" s="207">
        <f>ROUND(I840*H840,2)</f>
        <v>0</v>
      </c>
      <c r="K840" s="208"/>
      <c r="L840" s="40"/>
      <c r="M840" s="209" t="s">
        <v>1</v>
      </c>
      <c r="N840" s="210" t="s">
        <v>43</v>
      </c>
      <c r="O840" s="72"/>
      <c r="P840" s="211">
        <f>O840*H840</f>
        <v>0</v>
      </c>
      <c r="Q840" s="211">
        <v>0</v>
      </c>
      <c r="R840" s="211">
        <f>Q840*H840</f>
        <v>0</v>
      </c>
      <c r="S840" s="211">
        <v>0</v>
      </c>
      <c r="T840" s="212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213" t="s">
        <v>224</v>
      </c>
      <c r="AT840" s="213" t="s">
        <v>139</v>
      </c>
      <c r="AU840" s="213" t="s">
        <v>144</v>
      </c>
      <c r="AY840" s="18" t="s">
        <v>137</v>
      </c>
      <c r="BE840" s="214">
        <f>IF(N840="základní",J840,0)</f>
        <v>0</v>
      </c>
      <c r="BF840" s="214">
        <f>IF(N840="snížená",J840,0)</f>
        <v>0</v>
      </c>
      <c r="BG840" s="214">
        <f>IF(N840="zákl. přenesená",J840,0)</f>
        <v>0</v>
      </c>
      <c r="BH840" s="214">
        <f>IF(N840="sníž. přenesená",J840,0)</f>
        <v>0</v>
      </c>
      <c r="BI840" s="214">
        <f>IF(N840="nulová",J840,0)</f>
        <v>0</v>
      </c>
      <c r="BJ840" s="18" t="s">
        <v>144</v>
      </c>
      <c r="BK840" s="214">
        <f>ROUND(I840*H840,2)</f>
        <v>0</v>
      </c>
      <c r="BL840" s="18" t="s">
        <v>224</v>
      </c>
      <c r="BM840" s="213" t="s">
        <v>1100</v>
      </c>
    </row>
    <row r="841" spans="2:51" s="13" customFormat="1" ht="11.25">
      <c r="B841" s="215"/>
      <c r="C841" s="216"/>
      <c r="D841" s="217" t="s">
        <v>146</v>
      </c>
      <c r="E841" s="218" t="s">
        <v>1</v>
      </c>
      <c r="F841" s="219" t="s">
        <v>1101</v>
      </c>
      <c r="G841" s="216"/>
      <c r="H841" s="220">
        <v>2</v>
      </c>
      <c r="I841" s="221"/>
      <c r="J841" s="216"/>
      <c r="K841" s="216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146</v>
      </c>
      <c r="AU841" s="226" t="s">
        <v>144</v>
      </c>
      <c r="AV841" s="13" t="s">
        <v>144</v>
      </c>
      <c r="AW841" s="13" t="s">
        <v>33</v>
      </c>
      <c r="AX841" s="13" t="s">
        <v>84</v>
      </c>
      <c r="AY841" s="226" t="s">
        <v>137</v>
      </c>
    </row>
    <row r="842" spans="1:65" s="2" customFormat="1" ht="21.75" customHeight="1">
      <c r="A842" s="35"/>
      <c r="B842" s="36"/>
      <c r="C842" s="201" t="s">
        <v>1102</v>
      </c>
      <c r="D842" s="201" t="s">
        <v>139</v>
      </c>
      <c r="E842" s="202" t="s">
        <v>1103</v>
      </c>
      <c r="F842" s="203" t="s">
        <v>1104</v>
      </c>
      <c r="G842" s="204" t="s">
        <v>207</v>
      </c>
      <c r="H842" s="205">
        <v>18</v>
      </c>
      <c r="I842" s="206"/>
      <c r="J842" s="207">
        <f>ROUND(I842*H842,2)</f>
        <v>0</v>
      </c>
      <c r="K842" s="208"/>
      <c r="L842" s="40"/>
      <c r="M842" s="209" t="s">
        <v>1</v>
      </c>
      <c r="N842" s="210" t="s">
        <v>43</v>
      </c>
      <c r="O842" s="72"/>
      <c r="P842" s="211">
        <f>O842*H842</f>
        <v>0</v>
      </c>
      <c r="Q842" s="211">
        <v>0</v>
      </c>
      <c r="R842" s="211">
        <f>Q842*H842</f>
        <v>0</v>
      </c>
      <c r="S842" s="211">
        <v>0</v>
      </c>
      <c r="T842" s="212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213" t="s">
        <v>224</v>
      </c>
      <c r="AT842" s="213" t="s">
        <v>139</v>
      </c>
      <c r="AU842" s="213" t="s">
        <v>144</v>
      </c>
      <c r="AY842" s="18" t="s">
        <v>137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18" t="s">
        <v>144</v>
      </c>
      <c r="BK842" s="214">
        <f>ROUND(I842*H842,2)</f>
        <v>0</v>
      </c>
      <c r="BL842" s="18" t="s">
        <v>224</v>
      </c>
      <c r="BM842" s="213" t="s">
        <v>1105</v>
      </c>
    </row>
    <row r="843" spans="2:51" s="13" customFormat="1" ht="11.25">
      <c r="B843" s="215"/>
      <c r="C843" s="216"/>
      <c r="D843" s="217" t="s">
        <v>146</v>
      </c>
      <c r="E843" s="218" t="s">
        <v>1</v>
      </c>
      <c r="F843" s="219" t="s">
        <v>1106</v>
      </c>
      <c r="G843" s="216"/>
      <c r="H843" s="220">
        <v>18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146</v>
      </c>
      <c r="AU843" s="226" t="s">
        <v>144</v>
      </c>
      <c r="AV843" s="13" t="s">
        <v>144</v>
      </c>
      <c r="AW843" s="13" t="s">
        <v>33</v>
      </c>
      <c r="AX843" s="13" t="s">
        <v>84</v>
      </c>
      <c r="AY843" s="226" t="s">
        <v>137</v>
      </c>
    </row>
    <row r="844" spans="1:65" s="2" customFormat="1" ht="21.75" customHeight="1">
      <c r="A844" s="35"/>
      <c r="B844" s="36"/>
      <c r="C844" s="201" t="s">
        <v>1107</v>
      </c>
      <c r="D844" s="201" t="s">
        <v>139</v>
      </c>
      <c r="E844" s="202" t="s">
        <v>1108</v>
      </c>
      <c r="F844" s="203" t="s">
        <v>1109</v>
      </c>
      <c r="G844" s="204" t="s">
        <v>207</v>
      </c>
      <c r="H844" s="205">
        <v>1</v>
      </c>
      <c r="I844" s="206"/>
      <c r="J844" s="207">
        <f>ROUND(I844*H844,2)</f>
        <v>0</v>
      </c>
      <c r="K844" s="208"/>
      <c r="L844" s="40"/>
      <c r="M844" s="209" t="s">
        <v>1</v>
      </c>
      <c r="N844" s="210" t="s">
        <v>43</v>
      </c>
      <c r="O844" s="72"/>
      <c r="P844" s="211">
        <f>O844*H844</f>
        <v>0</v>
      </c>
      <c r="Q844" s="211">
        <v>0</v>
      </c>
      <c r="R844" s="211">
        <f>Q844*H844</f>
        <v>0</v>
      </c>
      <c r="S844" s="211">
        <v>0</v>
      </c>
      <c r="T844" s="212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213" t="s">
        <v>224</v>
      </c>
      <c r="AT844" s="213" t="s">
        <v>139</v>
      </c>
      <c r="AU844" s="213" t="s">
        <v>144</v>
      </c>
      <c r="AY844" s="18" t="s">
        <v>137</v>
      </c>
      <c r="BE844" s="214">
        <f>IF(N844="základní",J844,0)</f>
        <v>0</v>
      </c>
      <c r="BF844" s="214">
        <f>IF(N844="snížená",J844,0)</f>
        <v>0</v>
      </c>
      <c r="BG844" s="214">
        <f>IF(N844="zákl. přenesená",J844,0)</f>
        <v>0</v>
      </c>
      <c r="BH844" s="214">
        <f>IF(N844="sníž. přenesená",J844,0)</f>
        <v>0</v>
      </c>
      <c r="BI844" s="214">
        <f>IF(N844="nulová",J844,0)</f>
        <v>0</v>
      </c>
      <c r="BJ844" s="18" t="s">
        <v>144</v>
      </c>
      <c r="BK844" s="214">
        <f>ROUND(I844*H844,2)</f>
        <v>0</v>
      </c>
      <c r="BL844" s="18" t="s">
        <v>224</v>
      </c>
      <c r="BM844" s="213" t="s">
        <v>1110</v>
      </c>
    </row>
    <row r="845" spans="2:51" s="13" customFormat="1" ht="11.25">
      <c r="B845" s="215"/>
      <c r="C845" s="216"/>
      <c r="D845" s="217" t="s">
        <v>146</v>
      </c>
      <c r="E845" s="218" t="s">
        <v>1</v>
      </c>
      <c r="F845" s="219" t="s">
        <v>1111</v>
      </c>
      <c r="G845" s="216"/>
      <c r="H845" s="220">
        <v>1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146</v>
      </c>
      <c r="AU845" s="226" t="s">
        <v>144</v>
      </c>
      <c r="AV845" s="13" t="s">
        <v>144</v>
      </c>
      <c r="AW845" s="13" t="s">
        <v>33</v>
      </c>
      <c r="AX845" s="13" t="s">
        <v>84</v>
      </c>
      <c r="AY845" s="226" t="s">
        <v>137</v>
      </c>
    </row>
    <row r="846" spans="1:65" s="2" customFormat="1" ht="21.75" customHeight="1">
      <c r="A846" s="35"/>
      <c r="B846" s="36"/>
      <c r="C846" s="201" t="s">
        <v>1112</v>
      </c>
      <c r="D846" s="201" t="s">
        <v>139</v>
      </c>
      <c r="E846" s="202" t="s">
        <v>1113</v>
      </c>
      <c r="F846" s="203" t="s">
        <v>1114</v>
      </c>
      <c r="G846" s="204" t="s">
        <v>207</v>
      </c>
      <c r="H846" s="205">
        <v>2</v>
      </c>
      <c r="I846" s="206"/>
      <c r="J846" s="207">
        <f>ROUND(I846*H846,2)</f>
        <v>0</v>
      </c>
      <c r="K846" s="208"/>
      <c r="L846" s="40"/>
      <c r="M846" s="209" t="s">
        <v>1</v>
      </c>
      <c r="N846" s="210" t="s">
        <v>43</v>
      </c>
      <c r="O846" s="72"/>
      <c r="P846" s="211">
        <f>O846*H846</f>
        <v>0</v>
      </c>
      <c r="Q846" s="211">
        <v>0</v>
      </c>
      <c r="R846" s="211">
        <f>Q846*H846</f>
        <v>0</v>
      </c>
      <c r="S846" s="211">
        <v>0</v>
      </c>
      <c r="T846" s="212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213" t="s">
        <v>224</v>
      </c>
      <c r="AT846" s="213" t="s">
        <v>139</v>
      </c>
      <c r="AU846" s="213" t="s">
        <v>144</v>
      </c>
      <c r="AY846" s="18" t="s">
        <v>137</v>
      </c>
      <c r="BE846" s="214">
        <f>IF(N846="základní",J846,0)</f>
        <v>0</v>
      </c>
      <c r="BF846" s="214">
        <f>IF(N846="snížená",J846,0)</f>
        <v>0</v>
      </c>
      <c r="BG846" s="214">
        <f>IF(N846="zákl. přenesená",J846,0)</f>
        <v>0</v>
      </c>
      <c r="BH846" s="214">
        <f>IF(N846="sníž. přenesená",J846,0)</f>
        <v>0</v>
      </c>
      <c r="BI846" s="214">
        <f>IF(N846="nulová",J846,0)</f>
        <v>0</v>
      </c>
      <c r="BJ846" s="18" t="s">
        <v>144</v>
      </c>
      <c r="BK846" s="214">
        <f>ROUND(I846*H846,2)</f>
        <v>0</v>
      </c>
      <c r="BL846" s="18" t="s">
        <v>224</v>
      </c>
      <c r="BM846" s="213" t="s">
        <v>1115</v>
      </c>
    </row>
    <row r="847" spans="2:51" s="13" customFormat="1" ht="11.25">
      <c r="B847" s="215"/>
      <c r="C847" s="216"/>
      <c r="D847" s="217" t="s">
        <v>146</v>
      </c>
      <c r="E847" s="218" t="s">
        <v>1</v>
      </c>
      <c r="F847" s="219" t="s">
        <v>1116</v>
      </c>
      <c r="G847" s="216"/>
      <c r="H847" s="220">
        <v>2</v>
      </c>
      <c r="I847" s="221"/>
      <c r="J847" s="216"/>
      <c r="K847" s="216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146</v>
      </c>
      <c r="AU847" s="226" t="s">
        <v>144</v>
      </c>
      <c r="AV847" s="13" t="s">
        <v>144</v>
      </c>
      <c r="AW847" s="13" t="s">
        <v>33</v>
      </c>
      <c r="AX847" s="13" t="s">
        <v>84</v>
      </c>
      <c r="AY847" s="226" t="s">
        <v>137</v>
      </c>
    </row>
    <row r="848" spans="1:65" s="2" customFormat="1" ht="21.75" customHeight="1">
      <c r="A848" s="35"/>
      <c r="B848" s="36"/>
      <c r="C848" s="201" t="s">
        <v>1117</v>
      </c>
      <c r="D848" s="201" t="s">
        <v>139</v>
      </c>
      <c r="E848" s="202" t="s">
        <v>1118</v>
      </c>
      <c r="F848" s="203" t="s">
        <v>1119</v>
      </c>
      <c r="G848" s="204" t="s">
        <v>207</v>
      </c>
      <c r="H848" s="205">
        <v>1</v>
      </c>
      <c r="I848" s="206"/>
      <c r="J848" s="207">
        <f>ROUND(I848*H848,2)</f>
        <v>0</v>
      </c>
      <c r="K848" s="208"/>
      <c r="L848" s="40"/>
      <c r="M848" s="209" t="s">
        <v>1</v>
      </c>
      <c r="N848" s="210" t="s">
        <v>43</v>
      </c>
      <c r="O848" s="72"/>
      <c r="P848" s="211">
        <f>O848*H848</f>
        <v>0</v>
      </c>
      <c r="Q848" s="211">
        <v>0</v>
      </c>
      <c r="R848" s="211">
        <f>Q848*H848</f>
        <v>0</v>
      </c>
      <c r="S848" s="211">
        <v>0</v>
      </c>
      <c r="T848" s="212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213" t="s">
        <v>224</v>
      </c>
      <c r="AT848" s="213" t="s">
        <v>139</v>
      </c>
      <c r="AU848" s="213" t="s">
        <v>144</v>
      </c>
      <c r="AY848" s="18" t="s">
        <v>137</v>
      </c>
      <c r="BE848" s="214">
        <f>IF(N848="základní",J848,0)</f>
        <v>0</v>
      </c>
      <c r="BF848" s="214">
        <f>IF(N848="snížená",J848,0)</f>
        <v>0</v>
      </c>
      <c r="BG848" s="214">
        <f>IF(N848="zákl. přenesená",J848,0)</f>
        <v>0</v>
      </c>
      <c r="BH848" s="214">
        <f>IF(N848="sníž. přenesená",J848,0)</f>
        <v>0</v>
      </c>
      <c r="BI848" s="214">
        <f>IF(N848="nulová",J848,0)</f>
        <v>0</v>
      </c>
      <c r="BJ848" s="18" t="s">
        <v>144</v>
      </c>
      <c r="BK848" s="214">
        <f>ROUND(I848*H848,2)</f>
        <v>0</v>
      </c>
      <c r="BL848" s="18" t="s">
        <v>224</v>
      </c>
      <c r="BM848" s="213" t="s">
        <v>1120</v>
      </c>
    </row>
    <row r="849" spans="2:51" s="13" customFormat="1" ht="11.25">
      <c r="B849" s="215"/>
      <c r="C849" s="216"/>
      <c r="D849" s="217" t="s">
        <v>146</v>
      </c>
      <c r="E849" s="218" t="s">
        <v>1</v>
      </c>
      <c r="F849" s="219" t="s">
        <v>1121</v>
      </c>
      <c r="G849" s="216"/>
      <c r="H849" s="220">
        <v>1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146</v>
      </c>
      <c r="AU849" s="226" t="s">
        <v>144</v>
      </c>
      <c r="AV849" s="13" t="s">
        <v>144</v>
      </c>
      <c r="AW849" s="13" t="s">
        <v>33</v>
      </c>
      <c r="AX849" s="13" t="s">
        <v>84</v>
      </c>
      <c r="AY849" s="226" t="s">
        <v>137</v>
      </c>
    </row>
    <row r="850" spans="1:65" s="2" customFormat="1" ht="21.75" customHeight="1">
      <c r="A850" s="35"/>
      <c r="B850" s="36"/>
      <c r="C850" s="201" t="s">
        <v>1122</v>
      </c>
      <c r="D850" s="201" t="s">
        <v>139</v>
      </c>
      <c r="E850" s="202" t="s">
        <v>1123</v>
      </c>
      <c r="F850" s="203" t="s">
        <v>1124</v>
      </c>
      <c r="G850" s="204" t="s">
        <v>748</v>
      </c>
      <c r="H850" s="205">
        <v>1</v>
      </c>
      <c r="I850" s="206"/>
      <c r="J850" s="207">
        <f>ROUND(I850*H850,2)</f>
        <v>0</v>
      </c>
      <c r="K850" s="208"/>
      <c r="L850" s="40"/>
      <c r="M850" s="209" t="s">
        <v>1</v>
      </c>
      <c r="N850" s="210" t="s">
        <v>43</v>
      </c>
      <c r="O850" s="72"/>
      <c r="P850" s="211">
        <f>O850*H850</f>
        <v>0</v>
      </c>
      <c r="Q850" s="211">
        <v>0</v>
      </c>
      <c r="R850" s="211">
        <f>Q850*H850</f>
        <v>0</v>
      </c>
      <c r="S850" s="211">
        <v>0</v>
      </c>
      <c r="T850" s="212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13" t="s">
        <v>224</v>
      </c>
      <c r="AT850" s="213" t="s">
        <v>139</v>
      </c>
      <c r="AU850" s="213" t="s">
        <v>144</v>
      </c>
      <c r="AY850" s="18" t="s">
        <v>137</v>
      </c>
      <c r="BE850" s="214">
        <f>IF(N850="základní",J850,0)</f>
        <v>0</v>
      </c>
      <c r="BF850" s="214">
        <f>IF(N850="snížená",J850,0)</f>
        <v>0</v>
      </c>
      <c r="BG850" s="214">
        <f>IF(N850="zákl. přenesená",J850,0)</f>
        <v>0</v>
      </c>
      <c r="BH850" s="214">
        <f>IF(N850="sníž. přenesená",J850,0)</f>
        <v>0</v>
      </c>
      <c r="BI850" s="214">
        <f>IF(N850="nulová",J850,0)</f>
        <v>0</v>
      </c>
      <c r="BJ850" s="18" t="s">
        <v>144</v>
      </c>
      <c r="BK850" s="214">
        <f>ROUND(I850*H850,2)</f>
        <v>0</v>
      </c>
      <c r="BL850" s="18" t="s">
        <v>224</v>
      </c>
      <c r="BM850" s="213" t="s">
        <v>1125</v>
      </c>
    </row>
    <row r="851" spans="2:63" s="12" customFormat="1" ht="22.9" customHeight="1">
      <c r="B851" s="185"/>
      <c r="C851" s="186"/>
      <c r="D851" s="187" t="s">
        <v>76</v>
      </c>
      <c r="E851" s="199" t="s">
        <v>1126</v>
      </c>
      <c r="F851" s="199" t="s">
        <v>1127</v>
      </c>
      <c r="G851" s="186"/>
      <c r="H851" s="186"/>
      <c r="I851" s="189"/>
      <c r="J851" s="200">
        <f>BK851</f>
        <v>0</v>
      </c>
      <c r="K851" s="186"/>
      <c r="L851" s="191"/>
      <c r="M851" s="192"/>
      <c r="N851" s="193"/>
      <c r="O851" s="193"/>
      <c r="P851" s="194">
        <f>SUM(P852:P910)</f>
        <v>0</v>
      </c>
      <c r="Q851" s="193"/>
      <c r="R851" s="194">
        <f>SUM(R852:R910)</f>
        <v>0.05538169999999999</v>
      </c>
      <c r="S851" s="193"/>
      <c r="T851" s="195">
        <f>SUM(T852:T910)</f>
        <v>2.53181</v>
      </c>
      <c r="AR851" s="196" t="s">
        <v>144</v>
      </c>
      <c r="AT851" s="197" t="s">
        <v>76</v>
      </c>
      <c r="AU851" s="197" t="s">
        <v>84</v>
      </c>
      <c r="AY851" s="196" t="s">
        <v>137</v>
      </c>
      <c r="BK851" s="198">
        <f>SUM(BK852:BK910)</f>
        <v>0</v>
      </c>
    </row>
    <row r="852" spans="1:65" s="2" customFormat="1" ht="16.5" customHeight="1">
      <c r="A852" s="35"/>
      <c r="B852" s="36"/>
      <c r="C852" s="201" t="s">
        <v>1128</v>
      </c>
      <c r="D852" s="201" t="s">
        <v>139</v>
      </c>
      <c r="E852" s="202" t="s">
        <v>1129</v>
      </c>
      <c r="F852" s="203" t="s">
        <v>1130</v>
      </c>
      <c r="G852" s="204" t="s">
        <v>177</v>
      </c>
      <c r="H852" s="205">
        <v>148.93</v>
      </c>
      <c r="I852" s="206"/>
      <c r="J852" s="207">
        <f>ROUND(I852*H852,2)</f>
        <v>0</v>
      </c>
      <c r="K852" s="208"/>
      <c r="L852" s="40"/>
      <c r="M852" s="209" t="s">
        <v>1</v>
      </c>
      <c r="N852" s="210" t="s">
        <v>43</v>
      </c>
      <c r="O852" s="72"/>
      <c r="P852" s="211">
        <f>O852*H852</f>
        <v>0</v>
      </c>
      <c r="Q852" s="211">
        <v>0</v>
      </c>
      <c r="R852" s="211">
        <f>Q852*H852</f>
        <v>0</v>
      </c>
      <c r="S852" s="211">
        <v>0.017</v>
      </c>
      <c r="T852" s="212">
        <f>S852*H852</f>
        <v>2.53181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3" t="s">
        <v>224</v>
      </c>
      <c r="AT852" s="213" t="s">
        <v>139</v>
      </c>
      <c r="AU852" s="213" t="s">
        <v>144</v>
      </c>
      <c r="AY852" s="18" t="s">
        <v>137</v>
      </c>
      <c r="BE852" s="214">
        <f>IF(N852="základní",J852,0)</f>
        <v>0</v>
      </c>
      <c r="BF852" s="214">
        <f>IF(N852="snížená",J852,0)</f>
        <v>0</v>
      </c>
      <c r="BG852" s="214">
        <f>IF(N852="zákl. přenesená",J852,0)</f>
        <v>0</v>
      </c>
      <c r="BH852" s="214">
        <f>IF(N852="sníž. přenesená",J852,0)</f>
        <v>0</v>
      </c>
      <c r="BI852" s="214">
        <f>IF(N852="nulová",J852,0)</f>
        <v>0</v>
      </c>
      <c r="BJ852" s="18" t="s">
        <v>144</v>
      </c>
      <c r="BK852" s="214">
        <f>ROUND(I852*H852,2)</f>
        <v>0</v>
      </c>
      <c r="BL852" s="18" t="s">
        <v>224</v>
      </c>
      <c r="BM852" s="213" t="s">
        <v>1131</v>
      </c>
    </row>
    <row r="853" spans="2:51" s="13" customFormat="1" ht="11.25">
      <c r="B853" s="215"/>
      <c r="C853" s="216"/>
      <c r="D853" s="217" t="s">
        <v>146</v>
      </c>
      <c r="E853" s="218" t="s">
        <v>1</v>
      </c>
      <c r="F853" s="219" t="s">
        <v>1132</v>
      </c>
      <c r="G853" s="216"/>
      <c r="H853" s="220">
        <v>144.955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146</v>
      </c>
      <c r="AU853" s="226" t="s">
        <v>144</v>
      </c>
      <c r="AV853" s="13" t="s">
        <v>144</v>
      </c>
      <c r="AW853" s="13" t="s">
        <v>33</v>
      </c>
      <c r="AX853" s="13" t="s">
        <v>77</v>
      </c>
      <c r="AY853" s="226" t="s">
        <v>137</v>
      </c>
    </row>
    <row r="854" spans="2:51" s="13" customFormat="1" ht="11.25">
      <c r="B854" s="215"/>
      <c r="C854" s="216"/>
      <c r="D854" s="217" t="s">
        <v>146</v>
      </c>
      <c r="E854" s="218" t="s">
        <v>1</v>
      </c>
      <c r="F854" s="219" t="s">
        <v>1133</v>
      </c>
      <c r="G854" s="216"/>
      <c r="H854" s="220">
        <v>3.975</v>
      </c>
      <c r="I854" s="221"/>
      <c r="J854" s="216"/>
      <c r="K854" s="216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146</v>
      </c>
      <c r="AU854" s="226" t="s">
        <v>144</v>
      </c>
      <c r="AV854" s="13" t="s">
        <v>144</v>
      </c>
      <c r="AW854" s="13" t="s">
        <v>33</v>
      </c>
      <c r="AX854" s="13" t="s">
        <v>77</v>
      </c>
      <c r="AY854" s="226" t="s">
        <v>137</v>
      </c>
    </row>
    <row r="855" spans="2:51" s="15" customFormat="1" ht="11.25">
      <c r="B855" s="248"/>
      <c r="C855" s="249"/>
      <c r="D855" s="217" t="s">
        <v>146</v>
      </c>
      <c r="E855" s="250" t="s">
        <v>1</v>
      </c>
      <c r="F855" s="251" t="s">
        <v>217</v>
      </c>
      <c r="G855" s="249"/>
      <c r="H855" s="252">
        <v>148.93</v>
      </c>
      <c r="I855" s="253"/>
      <c r="J855" s="249"/>
      <c r="K855" s="249"/>
      <c r="L855" s="254"/>
      <c r="M855" s="255"/>
      <c r="N855" s="256"/>
      <c r="O855" s="256"/>
      <c r="P855" s="256"/>
      <c r="Q855" s="256"/>
      <c r="R855" s="256"/>
      <c r="S855" s="256"/>
      <c r="T855" s="257"/>
      <c r="AT855" s="258" t="s">
        <v>146</v>
      </c>
      <c r="AU855" s="258" t="s">
        <v>144</v>
      </c>
      <c r="AV855" s="15" t="s">
        <v>143</v>
      </c>
      <c r="AW855" s="15" t="s">
        <v>33</v>
      </c>
      <c r="AX855" s="15" t="s">
        <v>84</v>
      </c>
      <c r="AY855" s="258" t="s">
        <v>137</v>
      </c>
    </row>
    <row r="856" spans="1:65" s="2" customFormat="1" ht="16.5" customHeight="1">
      <c r="A856" s="35"/>
      <c r="B856" s="36"/>
      <c r="C856" s="201" t="s">
        <v>1134</v>
      </c>
      <c r="D856" s="201" t="s">
        <v>139</v>
      </c>
      <c r="E856" s="202" t="s">
        <v>1135</v>
      </c>
      <c r="F856" s="203" t="s">
        <v>1136</v>
      </c>
      <c r="G856" s="204" t="s">
        <v>177</v>
      </c>
      <c r="H856" s="205">
        <v>12.375</v>
      </c>
      <c r="I856" s="206"/>
      <c r="J856" s="207">
        <f>ROUND(I856*H856,2)</f>
        <v>0</v>
      </c>
      <c r="K856" s="208"/>
      <c r="L856" s="40"/>
      <c r="M856" s="209" t="s">
        <v>1</v>
      </c>
      <c r="N856" s="210" t="s">
        <v>43</v>
      </c>
      <c r="O856" s="72"/>
      <c r="P856" s="211">
        <f>O856*H856</f>
        <v>0</v>
      </c>
      <c r="Q856" s="211">
        <v>0.00038</v>
      </c>
      <c r="R856" s="211">
        <f>Q856*H856</f>
        <v>0.0047025</v>
      </c>
      <c r="S856" s="211">
        <v>0</v>
      </c>
      <c r="T856" s="212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213" t="s">
        <v>224</v>
      </c>
      <c r="AT856" s="213" t="s">
        <v>139</v>
      </c>
      <c r="AU856" s="213" t="s">
        <v>144</v>
      </c>
      <c r="AY856" s="18" t="s">
        <v>137</v>
      </c>
      <c r="BE856" s="214">
        <f>IF(N856="základní",J856,0)</f>
        <v>0</v>
      </c>
      <c r="BF856" s="214">
        <f>IF(N856="snížená",J856,0)</f>
        <v>0</v>
      </c>
      <c r="BG856" s="214">
        <f>IF(N856="zákl. přenesená",J856,0)</f>
        <v>0</v>
      </c>
      <c r="BH856" s="214">
        <f>IF(N856="sníž. přenesená",J856,0)</f>
        <v>0</v>
      </c>
      <c r="BI856" s="214">
        <f>IF(N856="nulová",J856,0)</f>
        <v>0</v>
      </c>
      <c r="BJ856" s="18" t="s">
        <v>144</v>
      </c>
      <c r="BK856" s="214">
        <f>ROUND(I856*H856,2)</f>
        <v>0</v>
      </c>
      <c r="BL856" s="18" t="s">
        <v>224</v>
      </c>
      <c r="BM856" s="213" t="s">
        <v>1137</v>
      </c>
    </row>
    <row r="857" spans="2:51" s="13" customFormat="1" ht="11.25">
      <c r="B857" s="215"/>
      <c r="C857" s="216"/>
      <c r="D857" s="217" t="s">
        <v>146</v>
      </c>
      <c r="E857" s="218" t="s">
        <v>1</v>
      </c>
      <c r="F857" s="219" t="s">
        <v>1138</v>
      </c>
      <c r="G857" s="216"/>
      <c r="H857" s="220">
        <v>3.96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146</v>
      </c>
      <c r="AU857" s="226" t="s">
        <v>144</v>
      </c>
      <c r="AV857" s="13" t="s">
        <v>144</v>
      </c>
      <c r="AW857" s="13" t="s">
        <v>33</v>
      </c>
      <c r="AX857" s="13" t="s">
        <v>77</v>
      </c>
      <c r="AY857" s="226" t="s">
        <v>137</v>
      </c>
    </row>
    <row r="858" spans="2:51" s="13" customFormat="1" ht="11.25">
      <c r="B858" s="215"/>
      <c r="C858" s="216"/>
      <c r="D858" s="217" t="s">
        <v>146</v>
      </c>
      <c r="E858" s="218" t="s">
        <v>1</v>
      </c>
      <c r="F858" s="219" t="s">
        <v>1139</v>
      </c>
      <c r="G858" s="216"/>
      <c r="H858" s="220">
        <v>8.415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146</v>
      </c>
      <c r="AU858" s="226" t="s">
        <v>144</v>
      </c>
      <c r="AV858" s="13" t="s">
        <v>144</v>
      </c>
      <c r="AW858" s="13" t="s">
        <v>33</v>
      </c>
      <c r="AX858" s="13" t="s">
        <v>77</v>
      </c>
      <c r="AY858" s="226" t="s">
        <v>137</v>
      </c>
    </row>
    <row r="859" spans="2:51" s="15" customFormat="1" ht="11.25">
      <c r="B859" s="248"/>
      <c r="C859" s="249"/>
      <c r="D859" s="217" t="s">
        <v>146</v>
      </c>
      <c r="E859" s="250" t="s">
        <v>1</v>
      </c>
      <c r="F859" s="251" t="s">
        <v>217</v>
      </c>
      <c r="G859" s="249"/>
      <c r="H859" s="252">
        <v>12.375</v>
      </c>
      <c r="I859" s="253"/>
      <c r="J859" s="249"/>
      <c r="K859" s="249"/>
      <c r="L859" s="254"/>
      <c r="M859" s="255"/>
      <c r="N859" s="256"/>
      <c r="O859" s="256"/>
      <c r="P859" s="256"/>
      <c r="Q859" s="256"/>
      <c r="R859" s="256"/>
      <c r="S859" s="256"/>
      <c r="T859" s="257"/>
      <c r="AT859" s="258" t="s">
        <v>146</v>
      </c>
      <c r="AU859" s="258" t="s">
        <v>144</v>
      </c>
      <c r="AV859" s="15" t="s">
        <v>143</v>
      </c>
      <c r="AW859" s="15" t="s">
        <v>33</v>
      </c>
      <c r="AX859" s="15" t="s">
        <v>84</v>
      </c>
      <c r="AY859" s="258" t="s">
        <v>137</v>
      </c>
    </row>
    <row r="860" spans="1:65" s="2" customFormat="1" ht="21.75" customHeight="1">
      <c r="A860" s="35"/>
      <c r="B860" s="36"/>
      <c r="C860" s="237" t="s">
        <v>1140</v>
      </c>
      <c r="D860" s="237" t="s">
        <v>182</v>
      </c>
      <c r="E860" s="238" t="s">
        <v>1141</v>
      </c>
      <c r="F860" s="239" t="s">
        <v>1142</v>
      </c>
      <c r="G860" s="240" t="s">
        <v>207</v>
      </c>
      <c r="H860" s="241">
        <v>12</v>
      </c>
      <c r="I860" s="242"/>
      <c r="J860" s="243">
        <f>ROUND(I860*H860,2)</f>
        <v>0</v>
      </c>
      <c r="K860" s="244"/>
      <c r="L860" s="245"/>
      <c r="M860" s="246" t="s">
        <v>1</v>
      </c>
      <c r="N860" s="247" t="s">
        <v>43</v>
      </c>
      <c r="O860" s="72"/>
      <c r="P860" s="211">
        <f>O860*H860</f>
        <v>0</v>
      </c>
      <c r="Q860" s="211">
        <v>0</v>
      </c>
      <c r="R860" s="211">
        <f>Q860*H860</f>
        <v>0</v>
      </c>
      <c r="S860" s="211">
        <v>0</v>
      </c>
      <c r="T860" s="212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213" t="s">
        <v>329</v>
      </c>
      <c r="AT860" s="213" t="s">
        <v>182</v>
      </c>
      <c r="AU860" s="213" t="s">
        <v>144</v>
      </c>
      <c r="AY860" s="18" t="s">
        <v>137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18" t="s">
        <v>144</v>
      </c>
      <c r="BK860" s="214">
        <f>ROUND(I860*H860,2)</f>
        <v>0</v>
      </c>
      <c r="BL860" s="18" t="s">
        <v>224</v>
      </c>
      <c r="BM860" s="213" t="s">
        <v>1143</v>
      </c>
    </row>
    <row r="861" spans="2:51" s="13" customFormat="1" ht="11.25">
      <c r="B861" s="215"/>
      <c r="C861" s="216"/>
      <c r="D861" s="217" t="s">
        <v>146</v>
      </c>
      <c r="E861" s="218" t="s">
        <v>1</v>
      </c>
      <c r="F861" s="219" t="s">
        <v>1144</v>
      </c>
      <c r="G861" s="216"/>
      <c r="H861" s="220">
        <v>12</v>
      </c>
      <c r="I861" s="221"/>
      <c r="J861" s="216"/>
      <c r="K861" s="216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146</v>
      </c>
      <c r="AU861" s="226" t="s">
        <v>144</v>
      </c>
      <c r="AV861" s="13" t="s">
        <v>144</v>
      </c>
      <c r="AW861" s="13" t="s">
        <v>33</v>
      </c>
      <c r="AX861" s="13" t="s">
        <v>84</v>
      </c>
      <c r="AY861" s="226" t="s">
        <v>137</v>
      </c>
    </row>
    <row r="862" spans="1:65" s="2" customFormat="1" ht="21.75" customHeight="1">
      <c r="A862" s="35"/>
      <c r="B862" s="36"/>
      <c r="C862" s="237" t="s">
        <v>1145</v>
      </c>
      <c r="D862" s="237" t="s">
        <v>182</v>
      </c>
      <c r="E862" s="238" t="s">
        <v>1146</v>
      </c>
      <c r="F862" s="239" t="s">
        <v>1147</v>
      </c>
      <c r="G862" s="240" t="s">
        <v>207</v>
      </c>
      <c r="H862" s="241">
        <v>18</v>
      </c>
      <c r="I862" s="242"/>
      <c r="J862" s="243">
        <f>ROUND(I862*H862,2)</f>
        <v>0</v>
      </c>
      <c r="K862" s="244"/>
      <c r="L862" s="245"/>
      <c r="M862" s="246" t="s">
        <v>1</v>
      </c>
      <c r="N862" s="247" t="s">
        <v>43</v>
      </c>
      <c r="O862" s="72"/>
      <c r="P862" s="211">
        <f>O862*H862</f>
        <v>0</v>
      </c>
      <c r="Q862" s="211">
        <v>0</v>
      </c>
      <c r="R862" s="211">
        <f>Q862*H862</f>
        <v>0</v>
      </c>
      <c r="S862" s="211">
        <v>0</v>
      </c>
      <c r="T862" s="212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13" t="s">
        <v>329</v>
      </c>
      <c r="AT862" s="213" t="s">
        <v>182</v>
      </c>
      <c r="AU862" s="213" t="s">
        <v>144</v>
      </c>
      <c r="AY862" s="18" t="s">
        <v>137</v>
      </c>
      <c r="BE862" s="214">
        <f>IF(N862="základní",J862,0)</f>
        <v>0</v>
      </c>
      <c r="BF862" s="214">
        <f>IF(N862="snížená",J862,0)</f>
        <v>0</v>
      </c>
      <c r="BG862" s="214">
        <f>IF(N862="zákl. přenesená",J862,0)</f>
        <v>0</v>
      </c>
      <c r="BH862" s="214">
        <f>IF(N862="sníž. přenesená",J862,0)</f>
        <v>0</v>
      </c>
      <c r="BI862" s="214">
        <f>IF(N862="nulová",J862,0)</f>
        <v>0</v>
      </c>
      <c r="BJ862" s="18" t="s">
        <v>144</v>
      </c>
      <c r="BK862" s="214">
        <f>ROUND(I862*H862,2)</f>
        <v>0</v>
      </c>
      <c r="BL862" s="18" t="s">
        <v>224</v>
      </c>
      <c r="BM862" s="213" t="s">
        <v>1148</v>
      </c>
    </row>
    <row r="863" spans="2:51" s="13" customFormat="1" ht="11.25">
      <c r="B863" s="215"/>
      <c r="C863" s="216"/>
      <c r="D863" s="217" t="s">
        <v>146</v>
      </c>
      <c r="E863" s="218" t="s">
        <v>1</v>
      </c>
      <c r="F863" s="219" t="s">
        <v>1149</v>
      </c>
      <c r="G863" s="216"/>
      <c r="H863" s="220">
        <v>18</v>
      </c>
      <c r="I863" s="221"/>
      <c r="J863" s="216"/>
      <c r="K863" s="216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146</v>
      </c>
      <c r="AU863" s="226" t="s">
        <v>144</v>
      </c>
      <c r="AV863" s="13" t="s">
        <v>144</v>
      </c>
      <c r="AW863" s="13" t="s">
        <v>33</v>
      </c>
      <c r="AX863" s="13" t="s">
        <v>84</v>
      </c>
      <c r="AY863" s="226" t="s">
        <v>137</v>
      </c>
    </row>
    <row r="864" spans="1:65" s="2" customFormat="1" ht="21.75" customHeight="1">
      <c r="A864" s="35"/>
      <c r="B864" s="36"/>
      <c r="C864" s="201" t="s">
        <v>1150</v>
      </c>
      <c r="D864" s="201" t="s">
        <v>139</v>
      </c>
      <c r="E864" s="202" t="s">
        <v>1151</v>
      </c>
      <c r="F864" s="203" t="s">
        <v>1152</v>
      </c>
      <c r="G864" s="204" t="s">
        <v>185</v>
      </c>
      <c r="H864" s="205">
        <v>600.08</v>
      </c>
      <c r="I864" s="206"/>
      <c r="J864" s="207">
        <f>ROUND(I864*H864,2)</f>
        <v>0</v>
      </c>
      <c r="K864" s="208"/>
      <c r="L864" s="40"/>
      <c r="M864" s="209" t="s">
        <v>1</v>
      </c>
      <c r="N864" s="210" t="s">
        <v>43</v>
      </c>
      <c r="O864" s="72"/>
      <c r="P864" s="211">
        <f>O864*H864</f>
        <v>0</v>
      </c>
      <c r="Q864" s="211">
        <v>7E-05</v>
      </c>
      <c r="R864" s="211">
        <f>Q864*H864</f>
        <v>0.0420056</v>
      </c>
      <c r="S864" s="211">
        <v>0</v>
      </c>
      <c r="T864" s="212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3" t="s">
        <v>224</v>
      </c>
      <c r="AT864" s="213" t="s">
        <v>139</v>
      </c>
      <c r="AU864" s="213" t="s">
        <v>144</v>
      </c>
      <c r="AY864" s="18" t="s">
        <v>137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18" t="s">
        <v>144</v>
      </c>
      <c r="BK864" s="214">
        <f>ROUND(I864*H864,2)</f>
        <v>0</v>
      </c>
      <c r="BL864" s="18" t="s">
        <v>224</v>
      </c>
      <c r="BM864" s="213" t="s">
        <v>1153</v>
      </c>
    </row>
    <row r="865" spans="2:51" s="13" customFormat="1" ht="11.25">
      <c r="B865" s="215"/>
      <c r="C865" s="216"/>
      <c r="D865" s="217" t="s">
        <v>146</v>
      </c>
      <c r="E865" s="218" t="s">
        <v>1</v>
      </c>
      <c r="F865" s="219" t="s">
        <v>1154</v>
      </c>
      <c r="G865" s="216"/>
      <c r="H865" s="220">
        <v>592.28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146</v>
      </c>
      <c r="AU865" s="226" t="s">
        <v>144</v>
      </c>
      <c r="AV865" s="13" t="s">
        <v>144</v>
      </c>
      <c r="AW865" s="13" t="s">
        <v>33</v>
      </c>
      <c r="AX865" s="13" t="s">
        <v>77</v>
      </c>
      <c r="AY865" s="226" t="s">
        <v>137</v>
      </c>
    </row>
    <row r="866" spans="2:51" s="13" customFormat="1" ht="11.25">
      <c r="B866" s="215"/>
      <c r="C866" s="216"/>
      <c r="D866" s="217" t="s">
        <v>146</v>
      </c>
      <c r="E866" s="218" t="s">
        <v>1</v>
      </c>
      <c r="F866" s="219" t="s">
        <v>1155</v>
      </c>
      <c r="G866" s="216"/>
      <c r="H866" s="220">
        <v>7.8</v>
      </c>
      <c r="I866" s="221"/>
      <c r="J866" s="216"/>
      <c r="K866" s="216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146</v>
      </c>
      <c r="AU866" s="226" t="s">
        <v>144</v>
      </c>
      <c r="AV866" s="13" t="s">
        <v>144</v>
      </c>
      <c r="AW866" s="13" t="s">
        <v>33</v>
      </c>
      <c r="AX866" s="13" t="s">
        <v>77</v>
      </c>
      <c r="AY866" s="226" t="s">
        <v>137</v>
      </c>
    </row>
    <row r="867" spans="2:51" s="15" customFormat="1" ht="11.25">
      <c r="B867" s="248"/>
      <c r="C867" s="249"/>
      <c r="D867" s="217" t="s">
        <v>146</v>
      </c>
      <c r="E867" s="250" t="s">
        <v>1</v>
      </c>
      <c r="F867" s="251" t="s">
        <v>217</v>
      </c>
      <c r="G867" s="249"/>
      <c r="H867" s="252">
        <v>600.0799999999999</v>
      </c>
      <c r="I867" s="253"/>
      <c r="J867" s="249"/>
      <c r="K867" s="249"/>
      <c r="L867" s="254"/>
      <c r="M867" s="255"/>
      <c r="N867" s="256"/>
      <c r="O867" s="256"/>
      <c r="P867" s="256"/>
      <c r="Q867" s="256"/>
      <c r="R867" s="256"/>
      <c r="S867" s="256"/>
      <c r="T867" s="257"/>
      <c r="AT867" s="258" t="s">
        <v>146</v>
      </c>
      <c r="AU867" s="258" t="s">
        <v>144</v>
      </c>
      <c r="AV867" s="15" t="s">
        <v>143</v>
      </c>
      <c r="AW867" s="15" t="s">
        <v>33</v>
      </c>
      <c r="AX867" s="15" t="s">
        <v>84</v>
      </c>
      <c r="AY867" s="258" t="s">
        <v>137</v>
      </c>
    </row>
    <row r="868" spans="1:65" s="2" customFormat="1" ht="21.75" customHeight="1">
      <c r="A868" s="35"/>
      <c r="B868" s="36"/>
      <c r="C868" s="237" t="s">
        <v>1156</v>
      </c>
      <c r="D868" s="237" t="s">
        <v>182</v>
      </c>
      <c r="E868" s="238" t="s">
        <v>1157</v>
      </c>
      <c r="F868" s="239" t="s">
        <v>1158</v>
      </c>
      <c r="G868" s="240" t="s">
        <v>207</v>
      </c>
      <c r="H868" s="241">
        <v>134</v>
      </c>
      <c r="I868" s="242"/>
      <c r="J868" s="243">
        <f>ROUND(I868*H868,2)</f>
        <v>0</v>
      </c>
      <c r="K868" s="244"/>
      <c r="L868" s="245"/>
      <c r="M868" s="246" t="s">
        <v>1</v>
      </c>
      <c r="N868" s="247" t="s">
        <v>43</v>
      </c>
      <c r="O868" s="72"/>
      <c r="P868" s="211">
        <f>O868*H868</f>
        <v>0</v>
      </c>
      <c r="Q868" s="211">
        <v>0</v>
      </c>
      <c r="R868" s="211">
        <f>Q868*H868</f>
        <v>0</v>
      </c>
      <c r="S868" s="211">
        <v>0</v>
      </c>
      <c r="T868" s="212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13" t="s">
        <v>329</v>
      </c>
      <c r="AT868" s="213" t="s">
        <v>182</v>
      </c>
      <c r="AU868" s="213" t="s">
        <v>144</v>
      </c>
      <c r="AY868" s="18" t="s">
        <v>137</v>
      </c>
      <c r="BE868" s="214">
        <f>IF(N868="základní",J868,0)</f>
        <v>0</v>
      </c>
      <c r="BF868" s="214">
        <f>IF(N868="snížená",J868,0)</f>
        <v>0</v>
      </c>
      <c r="BG868" s="214">
        <f>IF(N868="zákl. přenesená",J868,0)</f>
        <v>0</v>
      </c>
      <c r="BH868" s="214">
        <f>IF(N868="sníž. přenesená",J868,0)</f>
        <v>0</v>
      </c>
      <c r="BI868" s="214">
        <f>IF(N868="nulová",J868,0)</f>
        <v>0</v>
      </c>
      <c r="BJ868" s="18" t="s">
        <v>144</v>
      </c>
      <c r="BK868" s="214">
        <f>ROUND(I868*H868,2)</f>
        <v>0</v>
      </c>
      <c r="BL868" s="18" t="s">
        <v>224</v>
      </c>
      <c r="BM868" s="213" t="s">
        <v>1159</v>
      </c>
    </row>
    <row r="869" spans="2:51" s="13" customFormat="1" ht="11.25">
      <c r="B869" s="215"/>
      <c r="C869" s="216"/>
      <c r="D869" s="217" t="s">
        <v>146</v>
      </c>
      <c r="E869" s="218" t="s">
        <v>1</v>
      </c>
      <c r="F869" s="219" t="s">
        <v>1160</v>
      </c>
      <c r="G869" s="216"/>
      <c r="H869" s="220">
        <v>134</v>
      </c>
      <c r="I869" s="221"/>
      <c r="J869" s="216"/>
      <c r="K869" s="216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146</v>
      </c>
      <c r="AU869" s="226" t="s">
        <v>144</v>
      </c>
      <c r="AV869" s="13" t="s">
        <v>144</v>
      </c>
      <c r="AW869" s="13" t="s">
        <v>33</v>
      </c>
      <c r="AX869" s="13" t="s">
        <v>84</v>
      </c>
      <c r="AY869" s="226" t="s">
        <v>137</v>
      </c>
    </row>
    <row r="870" spans="1:65" s="2" customFormat="1" ht="21.75" customHeight="1">
      <c r="A870" s="35"/>
      <c r="B870" s="36"/>
      <c r="C870" s="237" t="s">
        <v>1161</v>
      </c>
      <c r="D870" s="237" t="s">
        <v>182</v>
      </c>
      <c r="E870" s="238" t="s">
        <v>1162</v>
      </c>
      <c r="F870" s="239" t="s">
        <v>1163</v>
      </c>
      <c r="G870" s="240" t="s">
        <v>207</v>
      </c>
      <c r="H870" s="241">
        <v>4</v>
      </c>
      <c r="I870" s="242"/>
      <c r="J870" s="243">
        <f>ROUND(I870*H870,2)</f>
        <v>0</v>
      </c>
      <c r="K870" s="244"/>
      <c r="L870" s="245"/>
      <c r="M870" s="246" t="s">
        <v>1</v>
      </c>
      <c r="N870" s="247" t="s">
        <v>43</v>
      </c>
      <c r="O870" s="72"/>
      <c r="P870" s="211">
        <f>O870*H870</f>
        <v>0</v>
      </c>
      <c r="Q870" s="211">
        <v>0</v>
      </c>
      <c r="R870" s="211">
        <f>Q870*H870</f>
        <v>0</v>
      </c>
      <c r="S870" s="211">
        <v>0</v>
      </c>
      <c r="T870" s="212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213" t="s">
        <v>329</v>
      </c>
      <c r="AT870" s="213" t="s">
        <v>182</v>
      </c>
      <c r="AU870" s="213" t="s">
        <v>144</v>
      </c>
      <c r="AY870" s="18" t="s">
        <v>137</v>
      </c>
      <c r="BE870" s="214">
        <f>IF(N870="základní",J870,0)</f>
        <v>0</v>
      </c>
      <c r="BF870" s="214">
        <f>IF(N870="snížená",J870,0)</f>
        <v>0</v>
      </c>
      <c r="BG870" s="214">
        <f>IF(N870="zákl. přenesená",J870,0)</f>
        <v>0</v>
      </c>
      <c r="BH870" s="214">
        <f>IF(N870="sníž. přenesená",J870,0)</f>
        <v>0</v>
      </c>
      <c r="BI870" s="214">
        <f>IF(N870="nulová",J870,0)</f>
        <v>0</v>
      </c>
      <c r="BJ870" s="18" t="s">
        <v>144</v>
      </c>
      <c r="BK870" s="214">
        <f>ROUND(I870*H870,2)</f>
        <v>0</v>
      </c>
      <c r="BL870" s="18" t="s">
        <v>224</v>
      </c>
      <c r="BM870" s="213" t="s">
        <v>1164</v>
      </c>
    </row>
    <row r="871" spans="2:51" s="13" customFormat="1" ht="11.25">
      <c r="B871" s="215"/>
      <c r="C871" s="216"/>
      <c r="D871" s="217" t="s">
        <v>146</v>
      </c>
      <c r="E871" s="218" t="s">
        <v>1</v>
      </c>
      <c r="F871" s="219" t="s">
        <v>1165</v>
      </c>
      <c r="G871" s="216"/>
      <c r="H871" s="220">
        <v>4</v>
      </c>
      <c r="I871" s="221"/>
      <c r="J871" s="216"/>
      <c r="K871" s="216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146</v>
      </c>
      <c r="AU871" s="226" t="s">
        <v>144</v>
      </c>
      <c r="AV871" s="13" t="s">
        <v>144</v>
      </c>
      <c r="AW871" s="13" t="s">
        <v>33</v>
      </c>
      <c r="AX871" s="13" t="s">
        <v>84</v>
      </c>
      <c r="AY871" s="226" t="s">
        <v>137</v>
      </c>
    </row>
    <row r="872" spans="1:65" s="2" customFormat="1" ht="21.75" customHeight="1">
      <c r="A872" s="35"/>
      <c r="B872" s="36"/>
      <c r="C872" s="201" t="s">
        <v>1166</v>
      </c>
      <c r="D872" s="201" t="s">
        <v>139</v>
      </c>
      <c r="E872" s="202" t="s">
        <v>1167</v>
      </c>
      <c r="F872" s="203" t="s">
        <v>1168</v>
      </c>
      <c r="G872" s="204" t="s">
        <v>185</v>
      </c>
      <c r="H872" s="205">
        <v>173.472</v>
      </c>
      <c r="I872" s="206"/>
      <c r="J872" s="207">
        <f>ROUND(I872*H872,2)</f>
        <v>0</v>
      </c>
      <c r="K872" s="208"/>
      <c r="L872" s="40"/>
      <c r="M872" s="209" t="s">
        <v>1</v>
      </c>
      <c r="N872" s="210" t="s">
        <v>43</v>
      </c>
      <c r="O872" s="72"/>
      <c r="P872" s="211">
        <f>O872*H872</f>
        <v>0</v>
      </c>
      <c r="Q872" s="211">
        <v>5E-05</v>
      </c>
      <c r="R872" s="211">
        <f>Q872*H872</f>
        <v>0.0086736</v>
      </c>
      <c r="S872" s="211">
        <v>0</v>
      </c>
      <c r="T872" s="212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13" t="s">
        <v>224</v>
      </c>
      <c r="AT872" s="213" t="s">
        <v>139</v>
      </c>
      <c r="AU872" s="213" t="s">
        <v>144</v>
      </c>
      <c r="AY872" s="18" t="s">
        <v>137</v>
      </c>
      <c r="BE872" s="214">
        <f>IF(N872="základní",J872,0)</f>
        <v>0</v>
      </c>
      <c r="BF872" s="214">
        <f>IF(N872="snížená",J872,0)</f>
        <v>0</v>
      </c>
      <c r="BG872" s="214">
        <f>IF(N872="zákl. přenesená",J872,0)</f>
        <v>0</v>
      </c>
      <c r="BH872" s="214">
        <f>IF(N872="sníž. přenesená",J872,0)</f>
        <v>0</v>
      </c>
      <c r="BI872" s="214">
        <f>IF(N872="nulová",J872,0)</f>
        <v>0</v>
      </c>
      <c r="BJ872" s="18" t="s">
        <v>144</v>
      </c>
      <c r="BK872" s="214">
        <f>ROUND(I872*H872,2)</f>
        <v>0</v>
      </c>
      <c r="BL872" s="18" t="s">
        <v>224</v>
      </c>
      <c r="BM872" s="213" t="s">
        <v>1169</v>
      </c>
    </row>
    <row r="873" spans="2:51" s="14" customFormat="1" ht="11.25">
      <c r="B873" s="227"/>
      <c r="C873" s="228"/>
      <c r="D873" s="217" t="s">
        <v>146</v>
      </c>
      <c r="E873" s="229" t="s">
        <v>1</v>
      </c>
      <c r="F873" s="230" t="s">
        <v>1170</v>
      </c>
      <c r="G873" s="228"/>
      <c r="H873" s="229" t="s">
        <v>1</v>
      </c>
      <c r="I873" s="231"/>
      <c r="J873" s="228"/>
      <c r="K873" s="228"/>
      <c r="L873" s="232"/>
      <c r="M873" s="233"/>
      <c r="N873" s="234"/>
      <c r="O873" s="234"/>
      <c r="P873" s="234"/>
      <c r="Q873" s="234"/>
      <c r="R873" s="234"/>
      <c r="S873" s="234"/>
      <c r="T873" s="235"/>
      <c r="AT873" s="236" t="s">
        <v>146</v>
      </c>
      <c r="AU873" s="236" t="s">
        <v>144</v>
      </c>
      <c r="AV873" s="14" t="s">
        <v>84</v>
      </c>
      <c r="AW873" s="14" t="s">
        <v>33</v>
      </c>
      <c r="AX873" s="14" t="s">
        <v>77</v>
      </c>
      <c r="AY873" s="236" t="s">
        <v>137</v>
      </c>
    </row>
    <row r="874" spans="2:51" s="13" customFormat="1" ht="11.25">
      <c r="B874" s="215"/>
      <c r="C874" s="216"/>
      <c r="D874" s="217" t="s">
        <v>146</v>
      </c>
      <c r="E874" s="218" t="s">
        <v>1</v>
      </c>
      <c r="F874" s="219" t="s">
        <v>1171</v>
      </c>
      <c r="G874" s="216"/>
      <c r="H874" s="220">
        <v>173.472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146</v>
      </c>
      <c r="AU874" s="226" t="s">
        <v>144</v>
      </c>
      <c r="AV874" s="13" t="s">
        <v>144</v>
      </c>
      <c r="AW874" s="13" t="s">
        <v>33</v>
      </c>
      <c r="AX874" s="13" t="s">
        <v>84</v>
      </c>
      <c r="AY874" s="226" t="s">
        <v>137</v>
      </c>
    </row>
    <row r="875" spans="1:65" s="2" customFormat="1" ht="16.5" customHeight="1">
      <c r="A875" s="35"/>
      <c r="B875" s="36"/>
      <c r="C875" s="237" t="s">
        <v>1172</v>
      </c>
      <c r="D875" s="237" t="s">
        <v>182</v>
      </c>
      <c r="E875" s="238" t="s">
        <v>1173</v>
      </c>
      <c r="F875" s="239" t="s">
        <v>1174</v>
      </c>
      <c r="G875" s="240" t="s">
        <v>185</v>
      </c>
      <c r="H875" s="241">
        <v>190.819</v>
      </c>
      <c r="I875" s="242"/>
      <c r="J875" s="243">
        <f>ROUND(I875*H875,2)</f>
        <v>0</v>
      </c>
      <c r="K875" s="244"/>
      <c r="L875" s="245"/>
      <c r="M875" s="246" t="s">
        <v>1</v>
      </c>
      <c r="N875" s="247" t="s">
        <v>43</v>
      </c>
      <c r="O875" s="72"/>
      <c r="P875" s="211">
        <f>O875*H875</f>
        <v>0</v>
      </c>
      <c r="Q875" s="211">
        <v>0</v>
      </c>
      <c r="R875" s="211">
        <f>Q875*H875</f>
        <v>0</v>
      </c>
      <c r="S875" s="211">
        <v>0</v>
      </c>
      <c r="T875" s="212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213" t="s">
        <v>329</v>
      </c>
      <c r="AT875" s="213" t="s">
        <v>182</v>
      </c>
      <c r="AU875" s="213" t="s">
        <v>144</v>
      </c>
      <c r="AY875" s="18" t="s">
        <v>137</v>
      </c>
      <c r="BE875" s="214">
        <f>IF(N875="základní",J875,0)</f>
        <v>0</v>
      </c>
      <c r="BF875" s="214">
        <f>IF(N875="snížená",J875,0)</f>
        <v>0</v>
      </c>
      <c r="BG875" s="214">
        <f>IF(N875="zákl. přenesená",J875,0)</f>
        <v>0</v>
      </c>
      <c r="BH875" s="214">
        <f>IF(N875="sníž. přenesená",J875,0)</f>
        <v>0</v>
      </c>
      <c r="BI875" s="214">
        <f>IF(N875="nulová",J875,0)</f>
        <v>0</v>
      </c>
      <c r="BJ875" s="18" t="s">
        <v>144</v>
      </c>
      <c r="BK875" s="214">
        <f>ROUND(I875*H875,2)</f>
        <v>0</v>
      </c>
      <c r="BL875" s="18" t="s">
        <v>224</v>
      </c>
      <c r="BM875" s="213" t="s">
        <v>1175</v>
      </c>
    </row>
    <row r="876" spans="2:51" s="14" customFormat="1" ht="11.25">
      <c r="B876" s="227"/>
      <c r="C876" s="228"/>
      <c r="D876" s="217" t="s">
        <v>146</v>
      </c>
      <c r="E876" s="229" t="s">
        <v>1</v>
      </c>
      <c r="F876" s="230" t="s">
        <v>344</v>
      </c>
      <c r="G876" s="228"/>
      <c r="H876" s="229" t="s">
        <v>1</v>
      </c>
      <c r="I876" s="231"/>
      <c r="J876" s="228"/>
      <c r="K876" s="228"/>
      <c r="L876" s="232"/>
      <c r="M876" s="233"/>
      <c r="N876" s="234"/>
      <c r="O876" s="234"/>
      <c r="P876" s="234"/>
      <c r="Q876" s="234"/>
      <c r="R876" s="234"/>
      <c r="S876" s="234"/>
      <c r="T876" s="235"/>
      <c r="AT876" s="236" t="s">
        <v>146</v>
      </c>
      <c r="AU876" s="236" t="s">
        <v>144</v>
      </c>
      <c r="AV876" s="14" t="s">
        <v>84</v>
      </c>
      <c r="AW876" s="14" t="s">
        <v>33</v>
      </c>
      <c r="AX876" s="14" t="s">
        <v>77</v>
      </c>
      <c r="AY876" s="236" t="s">
        <v>137</v>
      </c>
    </row>
    <row r="877" spans="2:51" s="13" customFormat="1" ht="11.25">
      <c r="B877" s="215"/>
      <c r="C877" s="216"/>
      <c r="D877" s="217" t="s">
        <v>146</v>
      </c>
      <c r="E877" s="218" t="s">
        <v>1</v>
      </c>
      <c r="F877" s="219" t="s">
        <v>1176</v>
      </c>
      <c r="G877" s="216"/>
      <c r="H877" s="220">
        <v>190.819</v>
      </c>
      <c r="I877" s="221"/>
      <c r="J877" s="216"/>
      <c r="K877" s="216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146</v>
      </c>
      <c r="AU877" s="226" t="s">
        <v>144</v>
      </c>
      <c r="AV877" s="13" t="s">
        <v>144</v>
      </c>
      <c r="AW877" s="13" t="s">
        <v>33</v>
      </c>
      <c r="AX877" s="13" t="s">
        <v>84</v>
      </c>
      <c r="AY877" s="226" t="s">
        <v>137</v>
      </c>
    </row>
    <row r="878" spans="1:65" s="2" customFormat="1" ht="21.75" customHeight="1">
      <c r="A878" s="35"/>
      <c r="B878" s="36"/>
      <c r="C878" s="201" t="s">
        <v>1177</v>
      </c>
      <c r="D878" s="201" t="s">
        <v>139</v>
      </c>
      <c r="E878" s="202" t="s">
        <v>1178</v>
      </c>
      <c r="F878" s="203" t="s">
        <v>1179</v>
      </c>
      <c r="G878" s="204" t="s">
        <v>207</v>
      </c>
      <c r="H878" s="205">
        <v>1</v>
      </c>
      <c r="I878" s="206"/>
      <c r="J878" s="207">
        <f>ROUND(I878*H878,2)</f>
        <v>0</v>
      </c>
      <c r="K878" s="208"/>
      <c r="L878" s="40"/>
      <c r="M878" s="209" t="s">
        <v>1</v>
      </c>
      <c r="N878" s="210" t="s">
        <v>43</v>
      </c>
      <c r="O878" s="72"/>
      <c r="P878" s="211">
        <f>O878*H878</f>
        <v>0</v>
      </c>
      <c r="Q878" s="211">
        <v>0</v>
      </c>
      <c r="R878" s="211">
        <f>Q878*H878</f>
        <v>0</v>
      </c>
      <c r="S878" s="211">
        <v>0</v>
      </c>
      <c r="T878" s="212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213" t="s">
        <v>224</v>
      </c>
      <c r="AT878" s="213" t="s">
        <v>139</v>
      </c>
      <c r="AU878" s="213" t="s">
        <v>144</v>
      </c>
      <c r="AY878" s="18" t="s">
        <v>137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18" t="s">
        <v>144</v>
      </c>
      <c r="BK878" s="214">
        <f>ROUND(I878*H878,2)</f>
        <v>0</v>
      </c>
      <c r="BL878" s="18" t="s">
        <v>224</v>
      </c>
      <c r="BM878" s="213" t="s">
        <v>1180</v>
      </c>
    </row>
    <row r="879" spans="2:51" s="13" customFormat="1" ht="11.25">
      <c r="B879" s="215"/>
      <c r="C879" s="216"/>
      <c r="D879" s="217" t="s">
        <v>146</v>
      </c>
      <c r="E879" s="218" t="s">
        <v>1</v>
      </c>
      <c r="F879" s="219" t="s">
        <v>1181</v>
      </c>
      <c r="G879" s="216"/>
      <c r="H879" s="220">
        <v>1</v>
      </c>
      <c r="I879" s="221"/>
      <c r="J879" s="216"/>
      <c r="K879" s="216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146</v>
      </c>
      <c r="AU879" s="226" t="s">
        <v>144</v>
      </c>
      <c r="AV879" s="13" t="s">
        <v>144</v>
      </c>
      <c r="AW879" s="13" t="s">
        <v>33</v>
      </c>
      <c r="AX879" s="13" t="s">
        <v>84</v>
      </c>
      <c r="AY879" s="226" t="s">
        <v>137</v>
      </c>
    </row>
    <row r="880" spans="1:65" s="2" customFormat="1" ht="44.25" customHeight="1">
      <c r="A880" s="35"/>
      <c r="B880" s="36"/>
      <c r="C880" s="201" t="s">
        <v>1182</v>
      </c>
      <c r="D880" s="201" t="s">
        <v>139</v>
      </c>
      <c r="E880" s="202" t="s">
        <v>1183</v>
      </c>
      <c r="F880" s="203" t="s">
        <v>1184</v>
      </c>
      <c r="G880" s="204" t="s">
        <v>207</v>
      </c>
      <c r="H880" s="205">
        <v>2</v>
      </c>
      <c r="I880" s="206"/>
      <c r="J880" s="207">
        <f>ROUND(I880*H880,2)</f>
        <v>0</v>
      </c>
      <c r="K880" s="208"/>
      <c r="L880" s="40"/>
      <c r="M880" s="209" t="s">
        <v>1</v>
      </c>
      <c r="N880" s="210" t="s">
        <v>43</v>
      </c>
      <c r="O880" s="72"/>
      <c r="P880" s="211">
        <f>O880*H880</f>
        <v>0</v>
      </c>
      <c r="Q880" s="211">
        <v>0</v>
      </c>
      <c r="R880" s="211">
        <f>Q880*H880</f>
        <v>0</v>
      </c>
      <c r="S880" s="211">
        <v>0</v>
      </c>
      <c r="T880" s="212">
        <f>S880*H880</f>
        <v>0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R880" s="213" t="s">
        <v>224</v>
      </c>
      <c r="AT880" s="213" t="s">
        <v>139</v>
      </c>
      <c r="AU880" s="213" t="s">
        <v>144</v>
      </c>
      <c r="AY880" s="18" t="s">
        <v>137</v>
      </c>
      <c r="BE880" s="214">
        <f>IF(N880="základní",J880,0)</f>
        <v>0</v>
      </c>
      <c r="BF880" s="214">
        <f>IF(N880="snížená",J880,0)</f>
        <v>0</v>
      </c>
      <c r="BG880" s="214">
        <f>IF(N880="zákl. přenesená",J880,0)</f>
        <v>0</v>
      </c>
      <c r="BH880" s="214">
        <f>IF(N880="sníž. přenesená",J880,0)</f>
        <v>0</v>
      </c>
      <c r="BI880" s="214">
        <f>IF(N880="nulová",J880,0)</f>
        <v>0</v>
      </c>
      <c r="BJ880" s="18" t="s">
        <v>144</v>
      </c>
      <c r="BK880" s="214">
        <f>ROUND(I880*H880,2)</f>
        <v>0</v>
      </c>
      <c r="BL880" s="18" t="s">
        <v>224</v>
      </c>
      <c r="BM880" s="213" t="s">
        <v>1185</v>
      </c>
    </row>
    <row r="881" spans="2:51" s="13" customFormat="1" ht="11.25">
      <c r="B881" s="215"/>
      <c r="C881" s="216"/>
      <c r="D881" s="217" t="s">
        <v>146</v>
      </c>
      <c r="E881" s="218" t="s">
        <v>1</v>
      </c>
      <c r="F881" s="219" t="s">
        <v>1186</v>
      </c>
      <c r="G881" s="216"/>
      <c r="H881" s="220">
        <v>2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146</v>
      </c>
      <c r="AU881" s="226" t="s">
        <v>144</v>
      </c>
      <c r="AV881" s="13" t="s">
        <v>144</v>
      </c>
      <c r="AW881" s="13" t="s">
        <v>33</v>
      </c>
      <c r="AX881" s="13" t="s">
        <v>84</v>
      </c>
      <c r="AY881" s="226" t="s">
        <v>137</v>
      </c>
    </row>
    <row r="882" spans="1:65" s="2" customFormat="1" ht="44.25" customHeight="1">
      <c r="A882" s="35"/>
      <c r="B882" s="36"/>
      <c r="C882" s="201" t="s">
        <v>1187</v>
      </c>
      <c r="D882" s="201" t="s">
        <v>139</v>
      </c>
      <c r="E882" s="202" t="s">
        <v>1188</v>
      </c>
      <c r="F882" s="203" t="s">
        <v>1189</v>
      </c>
      <c r="G882" s="204" t="s">
        <v>207</v>
      </c>
      <c r="H882" s="205">
        <v>2</v>
      </c>
      <c r="I882" s="206"/>
      <c r="J882" s="207">
        <f>ROUND(I882*H882,2)</f>
        <v>0</v>
      </c>
      <c r="K882" s="208"/>
      <c r="L882" s="40"/>
      <c r="M882" s="209" t="s">
        <v>1</v>
      </c>
      <c r="N882" s="210" t="s">
        <v>43</v>
      </c>
      <c r="O882" s="72"/>
      <c r="P882" s="211">
        <f>O882*H882</f>
        <v>0</v>
      </c>
      <c r="Q882" s="211">
        <v>0</v>
      </c>
      <c r="R882" s="211">
        <f>Q882*H882</f>
        <v>0</v>
      </c>
      <c r="S882" s="211">
        <v>0</v>
      </c>
      <c r="T882" s="212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13" t="s">
        <v>224</v>
      </c>
      <c r="AT882" s="213" t="s">
        <v>139</v>
      </c>
      <c r="AU882" s="213" t="s">
        <v>144</v>
      </c>
      <c r="AY882" s="18" t="s">
        <v>137</v>
      </c>
      <c r="BE882" s="214">
        <f>IF(N882="základní",J882,0)</f>
        <v>0</v>
      </c>
      <c r="BF882" s="214">
        <f>IF(N882="snížená",J882,0)</f>
        <v>0</v>
      </c>
      <c r="BG882" s="214">
        <f>IF(N882="zákl. přenesená",J882,0)</f>
        <v>0</v>
      </c>
      <c r="BH882" s="214">
        <f>IF(N882="sníž. přenesená",J882,0)</f>
        <v>0</v>
      </c>
      <c r="BI882" s="214">
        <f>IF(N882="nulová",J882,0)</f>
        <v>0</v>
      </c>
      <c r="BJ882" s="18" t="s">
        <v>144</v>
      </c>
      <c r="BK882" s="214">
        <f>ROUND(I882*H882,2)</f>
        <v>0</v>
      </c>
      <c r="BL882" s="18" t="s">
        <v>224</v>
      </c>
      <c r="BM882" s="213" t="s">
        <v>1190</v>
      </c>
    </row>
    <row r="883" spans="2:51" s="13" customFormat="1" ht="11.25">
      <c r="B883" s="215"/>
      <c r="C883" s="216"/>
      <c r="D883" s="217" t="s">
        <v>146</v>
      </c>
      <c r="E883" s="218" t="s">
        <v>1</v>
      </c>
      <c r="F883" s="219" t="s">
        <v>1191</v>
      </c>
      <c r="G883" s="216"/>
      <c r="H883" s="220">
        <v>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146</v>
      </c>
      <c r="AU883" s="226" t="s">
        <v>144</v>
      </c>
      <c r="AV883" s="13" t="s">
        <v>144</v>
      </c>
      <c r="AW883" s="13" t="s">
        <v>33</v>
      </c>
      <c r="AX883" s="13" t="s">
        <v>84</v>
      </c>
      <c r="AY883" s="226" t="s">
        <v>137</v>
      </c>
    </row>
    <row r="884" spans="1:65" s="2" customFormat="1" ht="21.75" customHeight="1">
      <c r="A884" s="35"/>
      <c r="B884" s="36"/>
      <c r="C884" s="201" t="s">
        <v>1192</v>
      </c>
      <c r="D884" s="201" t="s">
        <v>139</v>
      </c>
      <c r="E884" s="202" t="s">
        <v>1193</v>
      </c>
      <c r="F884" s="203" t="s">
        <v>1194</v>
      </c>
      <c r="G884" s="204" t="s">
        <v>207</v>
      </c>
      <c r="H884" s="205">
        <v>1</v>
      </c>
      <c r="I884" s="206"/>
      <c r="J884" s="207">
        <f>ROUND(I884*H884,2)</f>
        <v>0</v>
      </c>
      <c r="K884" s="208"/>
      <c r="L884" s="40"/>
      <c r="M884" s="209" t="s">
        <v>1</v>
      </c>
      <c r="N884" s="210" t="s">
        <v>43</v>
      </c>
      <c r="O884" s="72"/>
      <c r="P884" s="211">
        <f>O884*H884</f>
        <v>0</v>
      </c>
      <c r="Q884" s="211">
        <v>0</v>
      </c>
      <c r="R884" s="211">
        <f>Q884*H884</f>
        <v>0</v>
      </c>
      <c r="S884" s="211">
        <v>0</v>
      </c>
      <c r="T884" s="212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213" t="s">
        <v>224</v>
      </c>
      <c r="AT884" s="213" t="s">
        <v>139</v>
      </c>
      <c r="AU884" s="213" t="s">
        <v>144</v>
      </c>
      <c r="AY884" s="18" t="s">
        <v>137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18" t="s">
        <v>144</v>
      </c>
      <c r="BK884" s="214">
        <f>ROUND(I884*H884,2)</f>
        <v>0</v>
      </c>
      <c r="BL884" s="18" t="s">
        <v>224</v>
      </c>
      <c r="BM884" s="213" t="s">
        <v>1195</v>
      </c>
    </row>
    <row r="885" spans="2:51" s="13" customFormat="1" ht="11.25">
      <c r="B885" s="215"/>
      <c r="C885" s="216"/>
      <c r="D885" s="217" t="s">
        <v>146</v>
      </c>
      <c r="E885" s="218" t="s">
        <v>1</v>
      </c>
      <c r="F885" s="219" t="s">
        <v>1196</v>
      </c>
      <c r="G885" s="216"/>
      <c r="H885" s="220">
        <v>1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146</v>
      </c>
      <c r="AU885" s="226" t="s">
        <v>144</v>
      </c>
      <c r="AV885" s="13" t="s">
        <v>144</v>
      </c>
      <c r="AW885" s="13" t="s">
        <v>33</v>
      </c>
      <c r="AX885" s="13" t="s">
        <v>84</v>
      </c>
      <c r="AY885" s="226" t="s">
        <v>137</v>
      </c>
    </row>
    <row r="886" spans="1:65" s="2" customFormat="1" ht="21.75" customHeight="1">
      <c r="A886" s="35"/>
      <c r="B886" s="36"/>
      <c r="C886" s="201" t="s">
        <v>1197</v>
      </c>
      <c r="D886" s="201" t="s">
        <v>139</v>
      </c>
      <c r="E886" s="202" t="s">
        <v>1198</v>
      </c>
      <c r="F886" s="203" t="s">
        <v>1199</v>
      </c>
      <c r="G886" s="204" t="s">
        <v>207</v>
      </c>
      <c r="H886" s="205">
        <v>2</v>
      </c>
      <c r="I886" s="206"/>
      <c r="J886" s="207">
        <f>ROUND(I886*H886,2)</f>
        <v>0</v>
      </c>
      <c r="K886" s="208"/>
      <c r="L886" s="40"/>
      <c r="M886" s="209" t="s">
        <v>1</v>
      </c>
      <c r="N886" s="210" t="s">
        <v>43</v>
      </c>
      <c r="O886" s="72"/>
      <c r="P886" s="211">
        <f>O886*H886</f>
        <v>0</v>
      </c>
      <c r="Q886" s="211">
        <v>0</v>
      </c>
      <c r="R886" s="211">
        <f>Q886*H886</f>
        <v>0</v>
      </c>
      <c r="S886" s="211">
        <v>0</v>
      </c>
      <c r="T886" s="212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213" t="s">
        <v>224</v>
      </c>
      <c r="AT886" s="213" t="s">
        <v>139</v>
      </c>
      <c r="AU886" s="213" t="s">
        <v>144</v>
      </c>
      <c r="AY886" s="18" t="s">
        <v>137</v>
      </c>
      <c r="BE886" s="214">
        <f>IF(N886="základní",J886,0)</f>
        <v>0</v>
      </c>
      <c r="BF886" s="214">
        <f>IF(N886="snížená",J886,0)</f>
        <v>0</v>
      </c>
      <c r="BG886" s="214">
        <f>IF(N886="zákl. přenesená",J886,0)</f>
        <v>0</v>
      </c>
      <c r="BH886" s="214">
        <f>IF(N886="sníž. přenesená",J886,0)</f>
        <v>0</v>
      </c>
      <c r="BI886" s="214">
        <f>IF(N886="nulová",J886,0)</f>
        <v>0</v>
      </c>
      <c r="BJ886" s="18" t="s">
        <v>144</v>
      </c>
      <c r="BK886" s="214">
        <f>ROUND(I886*H886,2)</f>
        <v>0</v>
      </c>
      <c r="BL886" s="18" t="s">
        <v>224</v>
      </c>
      <c r="BM886" s="213" t="s">
        <v>1200</v>
      </c>
    </row>
    <row r="887" spans="2:51" s="13" customFormat="1" ht="11.25">
      <c r="B887" s="215"/>
      <c r="C887" s="216"/>
      <c r="D887" s="217" t="s">
        <v>146</v>
      </c>
      <c r="E887" s="218" t="s">
        <v>1</v>
      </c>
      <c r="F887" s="219" t="s">
        <v>1201</v>
      </c>
      <c r="G887" s="216"/>
      <c r="H887" s="220">
        <v>2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146</v>
      </c>
      <c r="AU887" s="226" t="s">
        <v>144</v>
      </c>
      <c r="AV887" s="13" t="s">
        <v>144</v>
      </c>
      <c r="AW887" s="13" t="s">
        <v>33</v>
      </c>
      <c r="AX887" s="13" t="s">
        <v>84</v>
      </c>
      <c r="AY887" s="226" t="s">
        <v>137</v>
      </c>
    </row>
    <row r="888" spans="1:65" s="2" customFormat="1" ht="44.25" customHeight="1">
      <c r="A888" s="35"/>
      <c r="B888" s="36"/>
      <c r="C888" s="201" t="s">
        <v>1202</v>
      </c>
      <c r="D888" s="201" t="s">
        <v>139</v>
      </c>
      <c r="E888" s="202" t="s">
        <v>1203</v>
      </c>
      <c r="F888" s="203" t="s">
        <v>1204</v>
      </c>
      <c r="G888" s="204" t="s">
        <v>207</v>
      </c>
      <c r="H888" s="205">
        <v>4</v>
      </c>
      <c r="I888" s="206"/>
      <c r="J888" s="207">
        <f>ROUND(I888*H888,2)</f>
        <v>0</v>
      </c>
      <c r="K888" s="208"/>
      <c r="L888" s="40"/>
      <c r="M888" s="209" t="s">
        <v>1</v>
      </c>
      <c r="N888" s="210" t="s">
        <v>43</v>
      </c>
      <c r="O888" s="72"/>
      <c r="P888" s="211">
        <f>O888*H888</f>
        <v>0</v>
      </c>
      <c r="Q888" s="211">
        <v>0</v>
      </c>
      <c r="R888" s="211">
        <f>Q888*H888</f>
        <v>0</v>
      </c>
      <c r="S888" s="211">
        <v>0</v>
      </c>
      <c r="T888" s="212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13" t="s">
        <v>224</v>
      </c>
      <c r="AT888" s="213" t="s">
        <v>139</v>
      </c>
      <c r="AU888" s="213" t="s">
        <v>144</v>
      </c>
      <c r="AY888" s="18" t="s">
        <v>137</v>
      </c>
      <c r="BE888" s="214">
        <f>IF(N888="základní",J888,0)</f>
        <v>0</v>
      </c>
      <c r="BF888" s="214">
        <f>IF(N888="snížená",J888,0)</f>
        <v>0</v>
      </c>
      <c r="BG888" s="214">
        <f>IF(N888="zákl. přenesená",J888,0)</f>
        <v>0</v>
      </c>
      <c r="BH888" s="214">
        <f>IF(N888="sníž. přenesená",J888,0)</f>
        <v>0</v>
      </c>
      <c r="BI888" s="214">
        <f>IF(N888="nulová",J888,0)</f>
        <v>0</v>
      </c>
      <c r="BJ888" s="18" t="s">
        <v>144</v>
      </c>
      <c r="BK888" s="214">
        <f>ROUND(I888*H888,2)</f>
        <v>0</v>
      </c>
      <c r="BL888" s="18" t="s">
        <v>224</v>
      </c>
      <c r="BM888" s="213" t="s">
        <v>1205</v>
      </c>
    </row>
    <row r="889" spans="2:51" s="13" customFormat="1" ht="11.25">
      <c r="B889" s="215"/>
      <c r="C889" s="216"/>
      <c r="D889" s="217" t="s">
        <v>146</v>
      </c>
      <c r="E889" s="218" t="s">
        <v>1</v>
      </c>
      <c r="F889" s="219" t="s">
        <v>1206</v>
      </c>
      <c r="G889" s="216"/>
      <c r="H889" s="220">
        <v>4</v>
      </c>
      <c r="I889" s="221"/>
      <c r="J889" s="216"/>
      <c r="K889" s="216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146</v>
      </c>
      <c r="AU889" s="226" t="s">
        <v>144</v>
      </c>
      <c r="AV889" s="13" t="s">
        <v>144</v>
      </c>
      <c r="AW889" s="13" t="s">
        <v>33</v>
      </c>
      <c r="AX889" s="13" t="s">
        <v>84</v>
      </c>
      <c r="AY889" s="226" t="s">
        <v>137</v>
      </c>
    </row>
    <row r="890" spans="1:65" s="2" customFormat="1" ht="21.75" customHeight="1">
      <c r="A890" s="35"/>
      <c r="B890" s="36"/>
      <c r="C890" s="201" t="s">
        <v>1207</v>
      </c>
      <c r="D890" s="201" t="s">
        <v>139</v>
      </c>
      <c r="E890" s="202" t="s">
        <v>1208</v>
      </c>
      <c r="F890" s="203" t="s">
        <v>1209</v>
      </c>
      <c r="G890" s="204" t="s">
        <v>207</v>
      </c>
      <c r="H890" s="205">
        <v>8</v>
      </c>
      <c r="I890" s="206"/>
      <c r="J890" s="207">
        <f>ROUND(I890*H890,2)</f>
        <v>0</v>
      </c>
      <c r="K890" s="208"/>
      <c r="L890" s="40"/>
      <c r="M890" s="209" t="s">
        <v>1</v>
      </c>
      <c r="N890" s="210" t="s">
        <v>43</v>
      </c>
      <c r="O890" s="72"/>
      <c r="P890" s="211">
        <f>O890*H890</f>
        <v>0</v>
      </c>
      <c r="Q890" s="211">
        <v>0</v>
      </c>
      <c r="R890" s="211">
        <f>Q890*H890</f>
        <v>0</v>
      </c>
      <c r="S890" s="211">
        <v>0</v>
      </c>
      <c r="T890" s="212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213" t="s">
        <v>224</v>
      </c>
      <c r="AT890" s="213" t="s">
        <v>139</v>
      </c>
      <c r="AU890" s="213" t="s">
        <v>144</v>
      </c>
      <c r="AY890" s="18" t="s">
        <v>137</v>
      </c>
      <c r="BE890" s="214">
        <f>IF(N890="základní",J890,0)</f>
        <v>0</v>
      </c>
      <c r="BF890" s="214">
        <f>IF(N890="snížená",J890,0)</f>
        <v>0</v>
      </c>
      <c r="BG890" s="214">
        <f>IF(N890="zákl. přenesená",J890,0)</f>
        <v>0</v>
      </c>
      <c r="BH890" s="214">
        <f>IF(N890="sníž. přenesená",J890,0)</f>
        <v>0</v>
      </c>
      <c r="BI890" s="214">
        <f>IF(N890="nulová",J890,0)</f>
        <v>0</v>
      </c>
      <c r="BJ890" s="18" t="s">
        <v>144</v>
      </c>
      <c r="BK890" s="214">
        <f>ROUND(I890*H890,2)</f>
        <v>0</v>
      </c>
      <c r="BL890" s="18" t="s">
        <v>224</v>
      </c>
      <c r="BM890" s="213" t="s">
        <v>1210</v>
      </c>
    </row>
    <row r="891" spans="2:51" s="13" customFormat="1" ht="11.25">
      <c r="B891" s="215"/>
      <c r="C891" s="216"/>
      <c r="D891" s="217" t="s">
        <v>146</v>
      </c>
      <c r="E891" s="218" t="s">
        <v>1</v>
      </c>
      <c r="F891" s="219" t="s">
        <v>1211</v>
      </c>
      <c r="G891" s="216"/>
      <c r="H891" s="220">
        <v>8</v>
      </c>
      <c r="I891" s="221"/>
      <c r="J891" s="216"/>
      <c r="K891" s="216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146</v>
      </c>
      <c r="AU891" s="226" t="s">
        <v>144</v>
      </c>
      <c r="AV891" s="13" t="s">
        <v>144</v>
      </c>
      <c r="AW891" s="13" t="s">
        <v>33</v>
      </c>
      <c r="AX891" s="13" t="s">
        <v>84</v>
      </c>
      <c r="AY891" s="226" t="s">
        <v>137</v>
      </c>
    </row>
    <row r="892" spans="1:65" s="2" customFormat="1" ht="33" customHeight="1">
      <c r="A892" s="35"/>
      <c r="B892" s="36"/>
      <c r="C892" s="201" t="s">
        <v>1212</v>
      </c>
      <c r="D892" s="201" t="s">
        <v>139</v>
      </c>
      <c r="E892" s="202" t="s">
        <v>1213</v>
      </c>
      <c r="F892" s="203" t="s">
        <v>1214</v>
      </c>
      <c r="G892" s="204" t="s">
        <v>220</v>
      </c>
      <c r="H892" s="205">
        <v>247.8</v>
      </c>
      <c r="I892" s="206"/>
      <c r="J892" s="207">
        <f>ROUND(I892*H892,2)</f>
        <v>0</v>
      </c>
      <c r="K892" s="208"/>
      <c r="L892" s="40"/>
      <c r="M892" s="209" t="s">
        <v>1</v>
      </c>
      <c r="N892" s="210" t="s">
        <v>43</v>
      </c>
      <c r="O892" s="72"/>
      <c r="P892" s="211">
        <f>O892*H892</f>
        <v>0</v>
      </c>
      <c r="Q892" s="211">
        <v>0</v>
      </c>
      <c r="R892" s="211">
        <f>Q892*H892</f>
        <v>0</v>
      </c>
      <c r="S892" s="211">
        <v>0</v>
      </c>
      <c r="T892" s="212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213" t="s">
        <v>224</v>
      </c>
      <c r="AT892" s="213" t="s">
        <v>139</v>
      </c>
      <c r="AU892" s="213" t="s">
        <v>144</v>
      </c>
      <c r="AY892" s="18" t="s">
        <v>137</v>
      </c>
      <c r="BE892" s="214">
        <f>IF(N892="základní",J892,0)</f>
        <v>0</v>
      </c>
      <c r="BF892" s="214">
        <f>IF(N892="snížená",J892,0)</f>
        <v>0</v>
      </c>
      <c r="BG892" s="214">
        <f>IF(N892="zákl. přenesená",J892,0)</f>
        <v>0</v>
      </c>
      <c r="BH892" s="214">
        <f>IF(N892="sníž. přenesená",J892,0)</f>
        <v>0</v>
      </c>
      <c r="BI892" s="214">
        <f>IF(N892="nulová",J892,0)</f>
        <v>0</v>
      </c>
      <c r="BJ892" s="18" t="s">
        <v>144</v>
      </c>
      <c r="BK892" s="214">
        <f>ROUND(I892*H892,2)</f>
        <v>0</v>
      </c>
      <c r="BL892" s="18" t="s">
        <v>224</v>
      </c>
      <c r="BM892" s="213" t="s">
        <v>1215</v>
      </c>
    </row>
    <row r="893" spans="2:51" s="13" customFormat="1" ht="11.25">
      <c r="B893" s="215"/>
      <c r="C893" s="216"/>
      <c r="D893" s="217" t="s">
        <v>146</v>
      </c>
      <c r="E893" s="218" t="s">
        <v>1</v>
      </c>
      <c r="F893" s="219" t="s">
        <v>1216</v>
      </c>
      <c r="G893" s="216"/>
      <c r="H893" s="220">
        <v>247.8</v>
      </c>
      <c r="I893" s="221"/>
      <c r="J893" s="216"/>
      <c r="K893" s="216"/>
      <c r="L893" s="222"/>
      <c r="M893" s="223"/>
      <c r="N893" s="224"/>
      <c r="O893" s="224"/>
      <c r="P893" s="224"/>
      <c r="Q893" s="224"/>
      <c r="R893" s="224"/>
      <c r="S893" s="224"/>
      <c r="T893" s="225"/>
      <c r="AT893" s="226" t="s">
        <v>146</v>
      </c>
      <c r="AU893" s="226" t="s">
        <v>144</v>
      </c>
      <c r="AV893" s="13" t="s">
        <v>144</v>
      </c>
      <c r="AW893" s="13" t="s">
        <v>33</v>
      </c>
      <c r="AX893" s="13" t="s">
        <v>84</v>
      </c>
      <c r="AY893" s="226" t="s">
        <v>137</v>
      </c>
    </row>
    <row r="894" spans="1:65" s="2" customFormat="1" ht="33" customHeight="1">
      <c r="A894" s="35"/>
      <c r="B894" s="36"/>
      <c r="C894" s="201" t="s">
        <v>1217</v>
      </c>
      <c r="D894" s="201" t="s">
        <v>139</v>
      </c>
      <c r="E894" s="202" t="s">
        <v>1218</v>
      </c>
      <c r="F894" s="203" t="s">
        <v>1219</v>
      </c>
      <c r="G894" s="204" t="s">
        <v>207</v>
      </c>
      <c r="H894" s="205">
        <v>64</v>
      </c>
      <c r="I894" s="206"/>
      <c r="J894" s="207">
        <f>ROUND(I894*H894,2)</f>
        <v>0</v>
      </c>
      <c r="K894" s="208"/>
      <c r="L894" s="40"/>
      <c r="M894" s="209" t="s">
        <v>1</v>
      </c>
      <c r="N894" s="210" t="s">
        <v>43</v>
      </c>
      <c r="O894" s="72"/>
      <c r="P894" s="211">
        <f>O894*H894</f>
        <v>0</v>
      </c>
      <c r="Q894" s="211">
        <v>0</v>
      </c>
      <c r="R894" s="211">
        <f>Q894*H894</f>
        <v>0</v>
      </c>
      <c r="S894" s="211">
        <v>0</v>
      </c>
      <c r="T894" s="212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213" t="s">
        <v>224</v>
      </c>
      <c r="AT894" s="213" t="s">
        <v>139</v>
      </c>
      <c r="AU894" s="213" t="s">
        <v>144</v>
      </c>
      <c r="AY894" s="18" t="s">
        <v>137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18" t="s">
        <v>144</v>
      </c>
      <c r="BK894" s="214">
        <f>ROUND(I894*H894,2)</f>
        <v>0</v>
      </c>
      <c r="BL894" s="18" t="s">
        <v>224</v>
      </c>
      <c r="BM894" s="213" t="s">
        <v>1220</v>
      </c>
    </row>
    <row r="895" spans="2:51" s="13" customFormat="1" ht="11.25">
      <c r="B895" s="215"/>
      <c r="C895" s="216"/>
      <c r="D895" s="217" t="s">
        <v>146</v>
      </c>
      <c r="E895" s="218" t="s">
        <v>1</v>
      </c>
      <c r="F895" s="219" t="s">
        <v>1221</v>
      </c>
      <c r="G895" s="216"/>
      <c r="H895" s="220">
        <v>64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146</v>
      </c>
      <c r="AU895" s="226" t="s">
        <v>144</v>
      </c>
      <c r="AV895" s="13" t="s">
        <v>144</v>
      </c>
      <c r="AW895" s="13" t="s">
        <v>33</v>
      </c>
      <c r="AX895" s="13" t="s">
        <v>84</v>
      </c>
      <c r="AY895" s="226" t="s">
        <v>137</v>
      </c>
    </row>
    <row r="896" spans="1:65" s="2" customFormat="1" ht="33" customHeight="1">
      <c r="A896" s="35"/>
      <c r="B896" s="36"/>
      <c r="C896" s="201" t="s">
        <v>1222</v>
      </c>
      <c r="D896" s="201" t="s">
        <v>139</v>
      </c>
      <c r="E896" s="202" t="s">
        <v>1223</v>
      </c>
      <c r="F896" s="203" t="s">
        <v>1224</v>
      </c>
      <c r="G896" s="204" t="s">
        <v>207</v>
      </c>
      <c r="H896" s="205">
        <v>58</v>
      </c>
      <c r="I896" s="206"/>
      <c r="J896" s="207">
        <f>ROUND(I896*H896,2)</f>
        <v>0</v>
      </c>
      <c r="K896" s="208"/>
      <c r="L896" s="40"/>
      <c r="M896" s="209" t="s">
        <v>1</v>
      </c>
      <c r="N896" s="210" t="s">
        <v>43</v>
      </c>
      <c r="O896" s="72"/>
      <c r="P896" s="211">
        <f>O896*H896</f>
        <v>0</v>
      </c>
      <c r="Q896" s="211">
        <v>0</v>
      </c>
      <c r="R896" s="211">
        <f>Q896*H896</f>
        <v>0</v>
      </c>
      <c r="S896" s="211">
        <v>0</v>
      </c>
      <c r="T896" s="212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213" t="s">
        <v>224</v>
      </c>
      <c r="AT896" s="213" t="s">
        <v>139</v>
      </c>
      <c r="AU896" s="213" t="s">
        <v>144</v>
      </c>
      <c r="AY896" s="18" t="s">
        <v>137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18" t="s">
        <v>144</v>
      </c>
      <c r="BK896" s="214">
        <f>ROUND(I896*H896,2)</f>
        <v>0</v>
      </c>
      <c r="BL896" s="18" t="s">
        <v>224</v>
      </c>
      <c r="BM896" s="213" t="s">
        <v>1225</v>
      </c>
    </row>
    <row r="897" spans="2:51" s="13" customFormat="1" ht="11.25">
      <c r="B897" s="215"/>
      <c r="C897" s="216"/>
      <c r="D897" s="217" t="s">
        <v>146</v>
      </c>
      <c r="E897" s="218" t="s">
        <v>1</v>
      </c>
      <c r="F897" s="219" t="s">
        <v>1226</v>
      </c>
      <c r="G897" s="216"/>
      <c r="H897" s="220">
        <v>58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146</v>
      </c>
      <c r="AU897" s="226" t="s">
        <v>144</v>
      </c>
      <c r="AV897" s="13" t="s">
        <v>144</v>
      </c>
      <c r="AW897" s="13" t="s">
        <v>33</v>
      </c>
      <c r="AX897" s="13" t="s">
        <v>84</v>
      </c>
      <c r="AY897" s="226" t="s">
        <v>137</v>
      </c>
    </row>
    <row r="898" spans="1:65" s="2" customFormat="1" ht="33" customHeight="1">
      <c r="A898" s="35"/>
      <c r="B898" s="36"/>
      <c r="C898" s="201" t="s">
        <v>1227</v>
      </c>
      <c r="D898" s="201" t="s">
        <v>139</v>
      </c>
      <c r="E898" s="202" t="s">
        <v>1228</v>
      </c>
      <c r="F898" s="203" t="s">
        <v>1229</v>
      </c>
      <c r="G898" s="204" t="s">
        <v>207</v>
      </c>
      <c r="H898" s="205">
        <v>3</v>
      </c>
      <c r="I898" s="206"/>
      <c r="J898" s="207">
        <f>ROUND(I898*H898,2)</f>
        <v>0</v>
      </c>
      <c r="K898" s="208"/>
      <c r="L898" s="40"/>
      <c r="M898" s="209" t="s">
        <v>1</v>
      </c>
      <c r="N898" s="210" t="s">
        <v>43</v>
      </c>
      <c r="O898" s="72"/>
      <c r="P898" s="211">
        <f>O898*H898</f>
        <v>0</v>
      </c>
      <c r="Q898" s="211">
        <v>0</v>
      </c>
      <c r="R898" s="211">
        <f>Q898*H898</f>
        <v>0</v>
      </c>
      <c r="S898" s="211">
        <v>0</v>
      </c>
      <c r="T898" s="212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213" t="s">
        <v>224</v>
      </c>
      <c r="AT898" s="213" t="s">
        <v>139</v>
      </c>
      <c r="AU898" s="213" t="s">
        <v>144</v>
      </c>
      <c r="AY898" s="18" t="s">
        <v>137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18" t="s">
        <v>144</v>
      </c>
      <c r="BK898" s="214">
        <f>ROUND(I898*H898,2)</f>
        <v>0</v>
      </c>
      <c r="BL898" s="18" t="s">
        <v>224</v>
      </c>
      <c r="BM898" s="213" t="s">
        <v>1230</v>
      </c>
    </row>
    <row r="899" spans="2:51" s="13" customFormat="1" ht="11.25">
      <c r="B899" s="215"/>
      <c r="C899" s="216"/>
      <c r="D899" s="217" t="s">
        <v>146</v>
      </c>
      <c r="E899" s="218" t="s">
        <v>1</v>
      </c>
      <c r="F899" s="219" t="s">
        <v>1231</v>
      </c>
      <c r="G899" s="216"/>
      <c r="H899" s="220">
        <v>3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146</v>
      </c>
      <c r="AU899" s="226" t="s">
        <v>144</v>
      </c>
      <c r="AV899" s="13" t="s">
        <v>144</v>
      </c>
      <c r="AW899" s="13" t="s">
        <v>33</v>
      </c>
      <c r="AX899" s="13" t="s">
        <v>84</v>
      </c>
      <c r="AY899" s="226" t="s">
        <v>137</v>
      </c>
    </row>
    <row r="900" spans="1:65" s="2" customFormat="1" ht="33" customHeight="1">
      <c r="A900" s="35"/>
      <c r="B900" s="36"/>
      <c r="C900" s="201" t="s">
        <v>1232</v>
      </c>
      <c r="D900" s="201" t="s">
        <v>139</v>
      </c>
      <c r="E900" s="202" t="s">
        <v>1233</v>
      </c>
      <c r="F900" s="203" t="s">
        <v>1234</v>
      </c>
      <c r="G900" s="204" t="s">
        <v>207</v>
      </c>
      <c r="H900" s="205">
        <v>5</v>
      </c>
      <c r="I900" s="206"/>
      <c r="J900" s="207">
        <f>ROUND(I900*H900,2)</f>
        <v>0</v>
      </c>
      <c r="K900" s="208"/>
      <c r="L900" s="40"/>
      <c r="M900" s="209" t="s">
        <v>1</v>
      </c>
      <c r="N900" s="210" t="s">
        <v>43</v>
      </c>
      <c r="O900" s="72"/>
      <c r="P900" s="211">
        <f>O900*H900</f>
        <v>0</v>
      </c>
      <c r="Q900" s="211">
        <v>0</v>
      </c>
      <c r="R900" s="211">
        <f>Q900*H900</f>
        <v>0</v>
      </c>
      <c r="S900" s="211">
        <v>0</v>
      </c>
      <c r="T900" s="212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213" t="s">
        <v>224</v>
      </c>
      <c r="AT900" s="213" t="s">
        <v>139</v>
      </c>
      <c r="AU900" s="213" t="s">
        <v>144</v>
      </c>
      <c r="AY900" s="18" t="s">
        <v>137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18" t="s">
        <v>144</v>
      </c>
      <c r="BK900" s="214">
        <f>ROUND(I900*H900,2)</f>
        <v>0</v>
      </c>
      <c r="BL900" s="18" t="s">
        <v>224</v>
      </c>
      <c r="BM900" s="213" t="s">
        <v>1235</v>
      </c>
    </row>
    <row r="901" spans="2:51" s="13" customFormat="1" ht="11.25">
      <c r="B901" s="215"/>
      <c r="C901" s="216"/>
      <c r="D901" s="217" t="s">
        <v>146</v>
      </c>
      <c r="E901" s="218" t="s">
        <v>1</v>
      </c>
      <c r="F901" s="219" t="s">
        <v>1236</v>
      </c>
      <c r="G901" s="216"/>
      <c r="H901" s="220">
        <v>5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146</v>
      </c>
      <c r="AU901" s="226" t="s">
        <v>144</v>
      </c>
      <c r="AV901" s="13" t="s">
        <v>144</v>
      </c>
      <c r="AW901" s="13" t="s">
        <v>33</v>
      </c>
      <c r="AX901" s="13" t="s">
        <v>84</v>
      </c>
      <c r="AY901" s="226" t="s">
        <v>137</v>
      </c>
    </row>
    <row r="902" spans="1:65" s="2" customFormat="1" ht="33" customHeight="1">
      <c r="A902" s="35"/>
      <c r="B902" s="36"/>
      <c r="C902" s="201" t="s">
        <v>1237</v>
      </c>
      <c r="D902" s="201" t="s">
        <v>139</v>
      </c>
      <c r="E902" s="202" t="s">
        <v>1238</v>
      </c>
      <c r="F902" s="203" t="s">
        <v>1239</v>
      </c>
      <c r="G902" s="204" t="s">
        <v>207</v>
      </c>
      <c r="H902" s="205">
        <v>8</v>
      </c>
      <c r="I902" s="206"/>
      <c r="J902" s="207">
        <f>ROUND(I902*H902,2)</f>
        <v>0</v>
      </c>
      <c r="K902" s="208"/>
      <c r="L902" s="40"/>
      <c r="M902" s="209" t="s">
        <v>1</v>
      </c>
      <c r="N902" s="210" t="s">
        <v>43</v>
      </c>
      <c r="O902" s="72"/>
      <c r="P902" s="211">
        <f>O902*H902</f>
        <v>0</v>
      </c>
      <c r="Q902" s="211">
        <v>0</v>
      </c>
      <c r="R902" s="211">
        <f>Q902*H902</f>
        <v>0</v>
      </c>
      <c r="S902" s="211">
        <v>0</v>
      </c>
      <c r="T902" s="212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213" t="s">
        <v>224</v>
      </c>
      <c r="AT902" s="213" t="s">
        <v>139</v>
      </c>
      <c r="AU902" s="213" t="s">
        <v>144</v>
      </c>
      <c r="AY902" s="18" t="s">
        <v>137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18" t="s">
        <v>144</v>
      </c>
      <c r="BK902" s="214">
        <f>ROUND(I902*H902,2)</f>
        <v>0</v>
      </c>
      <c r="BL902" s="18" t="s">
        <v>224</v>
      </c>
      <c r="BM902" s="213" t="s">
        <v>1240</v>
      </c>
    </row>
    <row r="903" spans="2:51" s="13" customFormat="1" ht="11.25">
      <c r="B903" s="215"/>
      <c r="C903" s="216"/>
      <c r="D903" s="217" t="s">
        <v>146</v>
      </c>
      <c r="E903" s="218" t="s">
        <v>1</v>
      </c>
      <c r="F903" s="219" t="s">
        <v>1241</v>
      </c>
      <c r="G903" s="216"/>
      <c r="H903" s="220">
        <v>8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146</v>
      </c>
      <c r="AU903" s="226" t="s">
        <v>144</v>
      </c>
      <c r="AV903" s="13" t="s">
        <v>144</v>
      </c>
      <c r="AW903" s="13" t="s">
        <v>33</v>
      </c>
      <c r="AX903" s="13" t="s">
        <v>84</v>
      </c>
      <c r="AY903" s="226" t="s">
        <v>137</v>
      </c>
    </row>
    <row r="904" spans="1:65" s="2" customFormat="1" ht="21.75" customHeight="1">
      <c r="A904" s="35"/>
      <c r="B904" s="36"/>
      <c r="C904" s="201" t="s">
        <v>1242</v>
      </c>
      <c r="D904" s="201" t="s">
        <v>139</v>
      </c>
      <c r="E904" s="202" t="s">
        <v>1243</v>
      </c>
      <c r="F904" s="203" t="s">
        <v>1244</v>
      </c>
      <c r="G904" s="204" t="s">
        <v>207</v>
      </c>
      <c r="H904" s="205">
        <v>8</v>
      </c>
      <c r="I904" s="206"/>
      <c r="J904" s="207">
        <f>ROUND(I904*H904,2)</f>
        <v>0</v>
      </c>
      <c r="K904" s="208"/>
      <c r="L904" s="40"/>
      <c r="M904" s="209" t="s">
        <v>1</v>
      </c>
      <c r="N904" s="210" t="s">
        <v>43</v>
      </c>
      <c r="O904" s="72"/>
      <c r="P904" s="211">
        <f>O904*H904</f>
        <v>0</v>
      </c>
      <c r="Q904" s="211">
        <v>0</v>
      </c>
      <c r="R904" s="211">
        <f>Q904*H904</f>
        <v>0</v>
      </c>
      <c r="S904" s="211">
        <v>0</v>
      </c>
      <c r="T904" s="212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213" t="s">
        <v>224</v>
      </c>
      <c r="AT904" s="213" t="s">
        <v>139</v>
      </c>
      <c r="AU904" s="213" t="s">
        <v>144</v>
      </c>
      <c r="AY904" s="18" t="s">
        <v>137</v>
      </c>
      <c r="BE904" s="214">
        <f>IF(N904="základní",J904,0)</f>
        <v>0</v>
      </c>
      <c r="BF904" s="214">
        <f>IF(N904="snížená",J904,0)</f>
        <v>0</v>
      </c>
      <c r="BG904" s="214">
        <f>IF(N904="zákl. přenesená",J904,0)</f>
        <v>0</v>
      </c>
      <c r="BH904" s="214">
        <f>IF(N904="sníž. přenesená",J904,0)</f>
        <v>0</v>
      </c>
      <c r="BI904" s="214">
        <f>IF(N904="nulová",J904,0)</f>
        <v>0</v>
      </c>
      <c r="BJ904" s="18" t="s">
        <v>144</v>
      </c>
      <c r="BK904" s="214">
        <f>ROUND(I904*H904,2)</f>
        <v>0</v>
      </c>
      <c r="BL904" s="18" t="s">
        <v>224</v>
      </c>
      <c r="BM904" s="213" t="s">
        <v>1245</v>
      </c>
    </row>
    <row r="905" spans="2:51" s="13" customFormat="1" ht="11.25">
      <c r="B905" s="215"/>
      <c r="C905" s="216"/>
      <c r="D905" s="217" t="s">
        <v>146</v>
      </c>
      <c r="E905" s="218" t="s">
        <v>1</v>
      </c>
      <c r="F905" s="219" t="s">
        <v>1246</v>
      </c>
      <c r="G905" s="216"/>
      <c r="H905" s="220">
        <v>8</v>
      </c>
      <c r="I905" s="221"/>
      <c r="J905" s="216"/>
      <c r="K905" s="216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146</v>
      </c>
      <c r="AU905" s="226" t="s">
        <v>144</v>
      </c>
      <c r="AV905" s="13" t="s">
        <v>144</v>
      </c>
      <c r="AW905" s="13" t="s">
        <v>33</v>
      </c>
      <c r="AX905" s="13" t="s">
        <v>84</v>
      </c>
      <c r="AY905" s="226" t="s">
        <v>137</v>
      </c>
    </row>
    <row r="906" spans="1:65" s="2" customFormat="1" ht="33" customHeight="1">
      <c r="A906" s="35"/>
      <c r="B906" s="36"/>
      <c r="C906" s="201" t="s">
        <v>1247</v>
      </c>
      <c r="D906" s="201" t="s">
        <v>139</v>
      </c>
      <c r="E906" s="202" t="s">
        <v>1248</v>
      </c>
      <c r="F906" s="203" t="s">
        <v>1249</v>
      </c>
      <c r="G906" s="204" t="s">
        <v>220</v>
      </c>
      <c r="H906" s="205">
        <v>32.6</v>
      </c>
      <c r="I906" s="206"/>
      <c r="J906" s="207">
        <f>ROUND(I906*H906,2)</f>
        <v>0</v>
      </c>
      <c r="K906" s="208"/>
      <c r="L906" s="40"/>
      <c r="M906" s="209" t="s">
        <v>1</v>
      </c>
      <c r="N906" s="210" t="s">
        <v>43</v>
      </c>
      <c r="O906" s="72"/>
      <c r="P906" s="211">
        <f>O906*H906</f>
        <v>0</v>
      </c>
      <c r="Q906" s="211">
        <v>0</v>
      </c>
      <c r="R906" s="211">
        <f>Q906*H906</f>
        <v>0</v>
      </c>
      <c r="S906" s="211">
        <v>0</v>
      </c>
      <c r="T906" s="212">
        <f>S906*H906</f>
        <v>0</v>
      </c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R906" s="213" t="s">
        <v>224</v>
      </c>
      <c r="AT906" s="213" t="s">
        <v>139</v>
      </c>
      <c r="AU906" s="213" t="s">
        <v>144</v>
      </c>
      <c r="AY906" s="18" t="s">
        <v>137</v>
      </c>
      <c r="BE906" s="214">
        <f>IF(N906="základní",J906,0)</f>
        <v>0</v>
      </c>
      <c r="BF906" s="214">
        <f>IF(N906="snížená",J906,0)</f>
        <v>0</v>
      </c>
      <c r="BG906" s="214">
        <f>IF(N906="zákl. přenesená",J906,0)</f>
        <v>0</v>
      </c>
      <c r="BH906" s="214">
        <f>IF(N906="sníž. přenesená",J906,0)</f>
        <v>0</v>
      </c>
      <c r="BI906" s="214">
        <f>IF(N906="nulová",J906,0)</f>
        <v>0</v>
      </c>
      <c r="BJ906" s="18" t="s">
        <v>144</v>
      </c>
      <c r="BK906" s="214">
        <f>ROUND(I906*H906,2)</f>
        <v>0</v>
      </c>
      <c r="BL906" s="18" t="s">
        <v>224</v>
      </c>
      <c r="BM906" s="213" t="s">
        <v>1250</v>
      </c>
    </row>
    <row r="907" spans="2:51" s="13" customFormat="1" ht="11.25">
      <c r="B907" s="215"/>
      <c r="C907" s="216"/>
      <c r="D907" s="217" t="s">
        <v>146</v>
      </c>
      <c r="E907" s="218" t="s">
        <v>1</v>
      </c>
      <c r="F907" s="219" t="s">
        <v>1251</v>
      </c>
      <c r="G907" s="216"/>
      <c r="H907" s="220">
        <v>32.6</v>
      </c>
      <c r="I907" s="221"/>
      <c r="J907" s="216"/>
      <c r="K907" s="216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146</v>
      </c>
      <c r="AU907" s="226" t="s">
        <v>144</v>
      </c>
      <c r="AV907" s="13" t="s">
        <v>144</v>
      </c>
      <c r="AW907" s="13" t="s">
        <v>33</v>
      </c>
      <c r="AX907" s="13" t="s">
        <v>84</v>
      </c>
      <c r="AY907" s="226" t="s">
        <v>137</v>
      </c>
    </row>
    <row r="908" spans="1:65" s="2" customFormat="1" ht="33" customHeight="1">
      <c r="A908" s="35"/>
      <c r="B908" s="36"/>
      <c r="C908" s="201" t="s">
        <v>1252</v>
      </c>
      <c r="D908" s="201" t="s">
        <v>139</v>
      </c>
      <c r="E908" s="202" t="s">
        <v>1253</v>
      </c>
      <c r="F908" s="203" t="s">
        <v>1254</v>
      </c>
      <c r="G908" s="204" t="s">
        <v>207</v>
      </c>
      <c r="H908" s="205">
        <v>32</v>
      </c>
      <c r="I908" s="206"/>
      <c r="J908" s="207">
        <f>ROUND(I908*H908,2)</f>
        <v>0</v>
      </c>
      <c r="K908" s="208"/>
      <c r="L908" s="40"/>
      <c r="M908" s="209" t="s">
        <v>1</v>
      </c>
      <c r="N908" s="210" t="s">
        <v>43</v>
      </c>
      <c r="O908" s="72"/>
      <c r="P908" s="211">
        <f>O908*H908</f>
        <v>0</v>
      </c>
      <c r="Q908" s="211">
        <v>0</v>
      </c>
      <c r="R908" s="211">
        <f>Q908*H908</f>
        <v>0</v>
      </c>
      <c r="S908" s="211">
        <v>0</v>
      </c>
      <c r="T908" s="212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213" t="s">
        <v>224</v>
      </c>
      <c r="AT908" s="213" t="s">
        <v>139</v>
      </c>
      <c r="AU908" s="213" t="s">
        <v>144</v>
      </c>
      <c r="AY908" s="18" t="s">
        <v>137</v>
      </c>
      <c r="BE908" s="214">
        <f>IF(N908="základní",J908,0)</f>
        <v>0</v>
      </c>
      <c r="BF908" s="214">
        <f>IF(N908="snížená",J908,0)</f>
        <v>0</v>
      </c>
      <c r="BG908" s="214">
        <f>IF(N908="zákl. přenesená",J908,0)</f>
        <v>0</v>
      </c>
      <c r="BH908" s="214">
        <f>IF(N908="sníž. přenesená",J908,0)</f>
        <v>0</v>
      </c>
      <c r="BI908" s="214">
        <f>IF(N908="nulová",J908,0)</f>
        <v>0</v>
      </c>
      <c r="BJ908" s="18" t="s">
        <v>144</v>
      </c>
      <c r="BK908" s="214">
        <f>ROUND(I908*H908,2)</f>
        <v>0</v>
      </c>
      <c r="BL908" s="18" t="s">
        <v>224</v>
      </c>
      <c r="BM908" s="213" t="s">
        <v>1255</v>
      </c>
    </row>
    <row r="909" spans="2:51" s="13" customFormat="1" ht="11.25">
      <c r="B909" s="215"/>
      <c r="C909" s="216"/>
      <c r="D909" s="217" t="s">
        <v>146</v>
      </c>
      <c r="E909" s="218" t="s">
        <v>1</v>
      </c>
      <c r="F909" s="219" t="s">
        <v>1256</v>
      </c>
      <c r="G909" s="216"/>
      <c r="H909" s="220">
        <v>32</v>
      </c>
      <c r="I909" s="221"/>
      <c r="J909" s="216"/>
      <c r="K909" s="216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146</v>
      </c>
      <c r="AU909" s="226" t="s">
        <v>144</v>
      </c>
      <c r="AV909" s="13" t="s">
        <v>144</v>
      </c>
      <c r="AW909" s="13" t="s">
        <v>33</v>
      </c>
      <c r="AX909" s="13" t="s">
        <v>84</v>
      </c>
      <c r="AY909" s="226" t="s">
        <v>137</v>
      </c>
    </row>
    <row r="910" spans="1:65" s="2" customFormat="1" ht="21.75" customHeight="1">
      <c r="A910" s="35"/>
      <c r="B910" s="36"/>
      <c r="C910" s="201" t="s">
        <v>1257</v>
      </c>
      <c r="D910" s="201" t="s">
        <v>139</v>
      </c>
      <c r="E910" s="202" t="s">
        <v>1258</v>
      </c>
      <c r="F910" s="203" t="s">
        <v>1259</v>
      </c>
      <c r="G910" s="204" t="s">
        <v>748</v>
      </c>
      <c r="H910" s="205">
        <v>1</v>
      </c>
      <c r="I910" s="206"/>
      <c r="J910" s="207">
        <f>ROUND(I910*H910,2)</f>
        <v>0</v>
      </c>
      <c r="K910" s="208"/>
      <c r="L910" s="40"/>
      <c r="M910" s="209" t="s">
        <v>1</v>
      </c>
      <c r="N910" s="210" t="s">
        <v>43</v>
      </c>
      <c r="O910" s="72"/>
      <c r="P910" s="211">
        <f>O910*H910</f>
        <v>0</v>
      </c>
      <c r="Q910" s="211">
        <v>0</v>
      </c>
      <c r="R910" s="211">
        <f>Q910*H910</f>
        <v>0</v>
      </c>
      <c r="S910" s="211">
        <v>0</v>
      </c>
      <c r="T910" s="212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13" t="s">
        <v>224</v>
      </c>
      <c r="AT910" s="213" t="s">
        <v>139</v>
      </c>
      <c r="AU910" s="213" t="s">
        <v>144</v>
      </c>
      <c r="AY910" s="18" t="s">
        <v>137</v>
      </c>
      <c r="BE910" s="214">
        <f>IF(N910="základní",J910,0)</f>
        <v>0</v>
      </c>
      <c r="BF910" s="214">
        <f>IF(N910="snížená",J910,0)</f>
        <v>0</v>
      </c>
      <c r="BG910" s="214">
        <f>IF(N910="zákl. přenesená",J910,0)</f>
        <v>0</v>
      </c>
      <c r="BH910" s="214">
        <f>IF(N910="sníž. přenesená",J910,0)</f>
        <v>0</v>
      </c>
      <c r="BI910" s="214">
        <f>IF(N910="nulová",J910,0)</f>
        <v>0</v>
      </c>
      <c r="BJ910" s="18" t="s">
        <v>144</v>
      </c>
      <c r="BK910" s="214">
        <f>ROUND(I910*H910,2)</f>
        <v>0</v>
      </c>
      <c r="BL910" s="18" t="s">
        <v>224</v>
      </c>
      <c r="BM910" s="213" t="s">
        <v>1260</v>
      </c>
    </row>
    <row r="911" spans="2:63" s="12" customFormat="1" ht="22.9" customHeight="1">
      <c r="B911" s="185"/>
      <c r="C911" s="186"/>
      <c r="D911" s="187" t="s">
        <v>76</v>
      </c>
      <c r="E911" s="199" t="s">
        <v>1261</v>
      </c>
      <c r="F911" s="199" t="s">
        <v>1262</v>
      </c>
      <c r="G911" s="186"/>
      <c r="H911" s="186"/>
      <c r="I911" s="189"/>
      <c r="J911" s="200">
        <f>BK911</f>
        <v>0</v>
      </c>
      <c r="K911" s="186"/>
      <c r="L911" s="191"/>
      <c r="M911" s="192"/>
      <c r="N911" s="193"/>
      <c r="O911" s="193"/>
      <c r="P911" s="194">
        <f>SUM(P912:P924)</f>
        <v>0</v>
      </c>
      <c r="Q911" s="193"/>
      <c r="R911" s="194">
        <f>SUM(R912:R924)</f>
        <v>0.11219199999999999</v>
      </c>
      <c r="S911" s="193"/>
      <c r="T911" s="195">
        <f>SUM(T912:T924)</f>
        <v>0</v>
      </c>
      <c r="AR911" s="196" t="s">
        <v>144</v>
      </c>
      <c r="AT911" s="197" t="s">
        <v>76</v>
      </c>
      <c r="AU911" s="197" t="s">
        <v>84</v>
      </c>
      <c r="AY911" s="196" t="s">
        <v>137</v>
      </c>
      <c r="BK911" s="198">
        <f>SUM(BK912:BK924)</f>
        <v>0</v>
      </c>
    </row>
    <row r="912" spans="1:65" s="2" customFormat="1" ht="21.75" customHeight="1">
      <c r="A912" s="35"/>
      <c r="B912" s="36"/>
      <c r="C912" s="201" t="s">
        <v>1263</v>
      </c>
      <c r="D912" s="201" t="s">
        <v>139</v>
      </c>
      <c r="E912" s="202" t="s">
        <v>1264</v>
      </c>
      <c r="F912" s="203" t="s">
        <v>1265</v>
      </c>
      <c r="G912" s="204" t="s">
        <v>220</v>
      </c>
      <c r="H912" s="205">
        <v>32</v>
      </c>
      <c r="I912" s="206"/>
      <c r="J912" s="207">
        <f>ROUND(I912*H912,2)</f>
        <v>0</v>
      </c>
      <c r="K912" s="208"/>
      <c r="L912" s="40"/>
      <c r="M912" s="209" t="s">
        <v>1</v>
      </c>
      <c r="N912" s="210" t="s">
        <v>43</v>
      </c>
      <c r="O912" s="72"/>
      <c r="P912" s="211">
        <f>O912*H912</f>
        <v>0</v>
      </c>
      <c r="Q912" s="211">
        <v>0.00062</v>
      </c>
      <c r="R912" s="211">
        <f>Q912*H912</f>
        <v>0.01984</v>
      </c>
      <c r="S912" s="211">
        <v>0</v>
      </c>
      <c r="T912" s="212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213" t="s">
        <v>224</v>
      </c>
      <c r="AT912" s="213" t="s">
        <v>139</v>
      </c>
      <c r="AU912" s="213" t="s">
        <v>144</v>
      </c>
      <c r="AY912" s="18" t="s">
        <v>137</v>
      </c>
      <c r="BE912" s="214">
        <f>IF(N912="základní",J912,0)</f>
        <v>0</v>
      </c>
      <c r="BF912" s="214">
        <f>IF(N912="snížená",J912,0)</f>
        <v>0</v>
      </c>
      <c r="BG912" s="214">
        <f>IF(N912="zákl. přenesená",J912,0)</f>
        <v>0</v>
      </c>
      <c r="BH912" s="214">
        <f>IF(N912="sníž. přenesená",J912,0)</f>
        <v>0</v>
      </c>
      <c r="BI912" s="214">
        <f>IF(N912="nulová",J912,0)</f>
        <v>0</v>
      </c>
      <c r="BJ912" s="18" t="s">
        <v>144</v>
      </c>
      <c r="BK912" s="214">
        <f>ROUND(I912*H912,2)</f>
        <v>0</v>
      </c>
      <c r="BL912" s="18" t="s">
        <v>224</v>
      </c>
      <c r="BM912" s="213" t="s">
        <v>1266</v>
      </c>
    </row>
    <row r="913" spans="2:51" s="14" customFormat="1" ht="11.25">
      <c r="B913" s="227"/>
      <c r="C913" s="228"/>
      <c r="D913" s="217" t="s">
        <v>146</v>
      </c>
      <c r="E913" s="229" t="s">
        <v>1</v>
      </c>
      <c r="F913" s="230" t="s">
        <v>1267</v>
      </c>
      <c r="G913" s="228"/>
      <c r="H913" s="229" t="s">
        <v>1</v>
      </c>
      <c r="I913" s="231"/>
      <c r="J913" s="228"/>
      <c r="K913" s="228"/>
      <c r="L913" s="232"/>
      <c r="M913" s="233"/>
      <c r="N913" s="234"/>
      <c r="O913" s="234"/>
      <c r="P913" s="234"/>
      <c r="Q913" s="234"/>
      <c r="R913" s="234"/>
      <c r="S913" s="234"/>
      <c r="T913" s="235"/>
      <c r="AT913" s="236" t="s">
        <v>146</v>
      </c>
      <c r="AU913" s="236" t="s">
        <v>144</v>
      </c>
      <c r="AV913" s="14" t="s">
        <v>84</v>
      </c>
      <c r="AW913" s="14" t="s">
        <v>33</v>
      </c>
      <c r="AX913" s="14" t="s">
        <v>77</v>
      </c>
      <c r="AY913" s="236" t="s">
        <v>137</v>
      </c>
    </row>
    <row r="914" spans="2:51" s="13" customFormat="1" ht="11.25">
      <c r="B914" s="215"/>
      <c r="C914" s="216"/>
      <c r="D914" s="217" t="s">
        <v>146</v>
      </c>
      <c r="E914" s="218" t="s">
        <v>1</v>
      </c>
      <c r="F914" s="219" t="s">
        <v>1268</v>
      </c>
      <c r="G914" s="216"/>
      <c r="H914" s="220">
        <v>32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146</v>
      </c>
      <c r="AU914" s="226" t="s">
        <v>144</v>
      </c>
      <c r="AV914" s="13" t="s">
        <v>144</v>
      </c>
      <c r="AW914" s="13" t="s">
        <v>33</v>
      </c>
      <c r="AX914" s="13" t="s">
        <v>84</v>
      </c>
      <c r="AY914" s="226" t="s">
        <v>137</v>
      </c>
    </row>
    <row r="915" spans="1:65" s="2" customFormat="1" ht="21.75" customHeight="1">
      <c r="A915" s="35"/>
      <c r="B915" s="36"/>
      <c r="C915" s="237" t="s">
        <v>1269</v>
      </c>
      <c r="D915" s="237" t="s">
        <v>182</v>
      </c>
      <c r="E915" s="238" t="s">
        <v>1270</v>
      </c>
      <c r="F915" s="239" t="s">
        <v>1271</v>
      </c>
      <c r="G915" s="240" t="s">
        <v>177</v>
      </c>
      <c r="H915" s="241">
        <v>3.52</v>
      </c>
      <c r="I915" s="242"/>
      <c r="J915" s="243">
        <f>ROUND(I915*H915,2)</f>
        <v>0</v>
      </c>
      <c r="K915" s="244"/>
      <c r="L915" s="245"/>
      <c r="M915" s="246" t="s">
        <v>1</v>
      </c>
      <c r="N915" s="247" t="s">
        <v>43</v>
      </c>
      <c r="O915" s="72"/>
      <c r="P915" s="211">
        <f>O915*H915</f>
        <v>0</v>
      </c>
      <c r="Q915" s="211">
        <v>0</v>
      </c>
      <c r="R915" s="211">
        <f>Q915*H915</f>
        <v>0</v>
      </c>
      <c r="S915" s="211">
        <v>0</v>
      </c>
      <c r="T915" s="212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213" t="s">
        <v>329</v>
      </c>
      <c r="AT915" s="213" t="s">
        <v>182</v>
      </c>
      <c r="AU915" s="213" t="s">
        <v>144</v>
      </c>
      <c r="AY915" s="18" t="s">
        <v>137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18" t="s">
        <v>144</v>
      </c>
      <c r="BK915" s="214">
        <f>ROUND(I915*H915,2)</f>
        <v>0</v>
      </c>
      <c r="BL915" s="18" t="s">
        <v>224</v>
      </c>
      <c r="BM915" s="213" t="s">
        <v>1272</v>
      </c>
    </row>
    <row r="916" spans="2:51" s="14" customFormat="1" ht="11.25">
      <c r="B916" s="227"/>
      <c r="C916" s="228"/>
      <c r="D916" s="217" t="s">
        <v>146</v>
      </c>
      <c r="E916" s="229" t="s">
        <v>1</v>
      </c>
      <c r="F916" s="230" t="s">
        <v>295</v>
      </c>
      <c r="G916" s="228"/>
      <c r="H916" s="229" t="s">
        <v>1</v>
      </c>
      <c r="I916" s="231"/>
      <c r="J916" s="228"/>
      <c r="K916" s="228"/>
      <c r="L916" s="232"/>
      <c r="M916" s="233"/>
      <c r="N916" s="234"/>
      <c r="O916" s="234"/>
      <c r="P916" s="234"/>
      <c r="Q916" s="234"/>
      <c r="R916" s="234"/>
      <c r="S916" s="234"/>
      <c r="T916" s="235"/>
      <c r="AT916" s="236" t="s">
        <v>146</v>
      </c>
      <c r="AU916" s="236" t="s">
        <v>144</v>
      </c>
      <c r="AV916" s="14" t="s">
        <v>84</v>
      </c>
      <c r="AW916" s="14" t="s">
        <v>33</v>
      </c>
      <c r="AX916" s="14" t="s">
        <v>77</v>
      </c>
      <c r="AY916" s="236" t="s">
        <v>137</v>
      </c>
    </row>
    <row r="917" spans="2:51" s="13" customFormat="1" ht="11.25">
      <c r="B917" s="215"/>
      <c r="C917" s="216"/>
      <c r="D917" s="217" t="s">
        <v>146</v>
      </c>
      <c r="E917" s="218" t="s">
        <v>1</v>
      </c>
      <c r="F917" s="219" t="s">
        <v>1273</v>
      </c>
      <c r="G917" s="216"/>
      <c r="H917" s="220">
        <v>3.52</v>
      </c>
      <c r="I917" s="221"/>
      <c r="J917" s="216"/>
      <c r="K917" s="216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146</v>
      </c>
      <c r="AU917" s="226" t="s">
        <v>144</v>
      </c>
      <c r="AV917" s="13" t="s">
        <v>144</v>
      </c>
      <c r="AW917" s="13" t="s">
        <v>33</v>
      </c>
      <c r="AX917" s="13" t="s">
        <v>84</v>
      </c>
      <c r="AY917" s="226" t="s">
        <v>137</v>
      </c>
    </row>
    <row r="918" spans="1:65" s="2" customFormat="1" ht="21.75" customHeight="1">
      <c r="A918" s="35"/>
      <c r="B918" s="36"/>
      <c r="C918" s="201" t="s">
        <v>1274</v>
      </c>
      <c r="D918" s="201" t="s">
        <v>139</v>
      </c>
      <c r="E918" s="202" t="s">
        <v>1275</v>
      </c>
      <c r="F918" s="203" t="s">
        <v>1276</v>
      </c>
      <c r="G918" s="204" t="s">
        <v>177</v>
      </c>
      <c r="H918" s="205">
        <v>22.2</v>
      </c>
      <c r="I918" s="206"/>
      <c r="J918" s="207">
        <f>ROUND(I918*H918,2)</f>
        <v>0</v>
      </c>
      <c r="K918" s="208"/>
      <c r="L918" s="40"/>
      <c r="M918" s="209" t="s">
        <v>1</v>
      </c>
      <c r="N918" s="210" t="s">
        <v>43</v>
      </c>
      <c r="O918" s="72"/>
      <c r="P918" s="211">
        <f>O918*H918</f>
        <v>0</v>
      </c>
      <c r="Q918" s="211">
        <v>0.00416</v>
      </c>
      <c r="R918" s="211">
        <f>Q918*H918</f>
        <v>0.09235199999999999</v>
      </c>
      <c r="S918" s="211">
        <v>0</v>
      </c>
      <c r="T918" s="212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213" t="s">
        <v>224</v>
      </c>
      <c r="AT918" s="213" t="s">
        <v>139</v>
      </c>
      <c r="AU918" s="213" t="s">
        <v>144</v>
      </c>
      <c r="AY918" s="18" t="s">
        <v>137</v>
      </c>
      <c r="BE918" s="214">
        <f>IF(N918="základní",J918,0)</f>
        <v>0</v>
      </c>
      <c r="BF918" s="214">
        <f>IF(N918="snížená",J918,0)</f>
        <v>0</v>
      </c>
      <c r="BG918" s="214">
        <f>IF(N918="zákl. přenesená",J918,0)</f>
        <v>0</v>
      </c>
      <c r="BH918" s="214">
        <f>IF(N918="sníž. přenesená",J918,0)</f>
        <v>0</v>
      </c>
      <c r="BI918" s="214">
        <f>IF(N918="nulová",J918,0)</f>
        <v>0</v>
      </c>
      <c r="BJ918" s="18" t="s">
        <v>144</v>
      </c>
      <c r="BK918" s="214">
        <f>ROUND(I918*H918,2)</f>
        <v>0</v>
      </c>
      <c r="BL918" s="18" t="s">
        <v>224</v>
      </c>
      <c r="BM918" s="213" t="s">
        <v>1277</v>
      </c>
    </row>
    <row r="919" spans="2:51" s="13" customFormat="1" ht="11.25">
      <c r="B919" s="215"/>
      <c r="C919" s="216"/>
      <c r="D919" s="217" t="s">
        <v>146</v>
      </c>
      <c r="E919" s="218" t="s">
        <v>1</v>
      </c>
      <c r="F919" s="219" t="s">
        <v>505</v>
      </c>
      <c r="G919" s="216"/>
      <c r="H919" s="220">
        <v>22.2</v>
      </c>
      <c r="I919" s="221"/>
      <c r="J919" s="216"/>
      <c r="K919" s="216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146</v>
      </c>
      <c r="AU919" s="226" t="s">
        <v>144</v>
      </c>
      <c r="AV919" s="13" t="s">
        <v>144</v>
      </c>
      <c r="AW919" s="13" t="s">
        <v>33</v>
      </c>
      <c r="AX919" s="13" t="s">
        <v>84</v>
      </c>
      <c r="AY919" s="226" t="s">
        <v>137</v>
      </c>
    </row>
    <row r="920" spans="1:65" s="2" customFormat="1" ht="21.75" customHeight="1">
      <c r="A920" s="35"/>
      <c r="B920" s="36"/>
      <c r="C920" s="237" t="s">
        <v>1278</v>
      </c>
      <c r="D920" s="237" t="s">
        <v>182</v>
      </c>
      <c r="E920" s="238" t="s">
        <v>1270</v>
      </c>
      <c r="F920" s="239" t="s">
        <v>1271</v>
      </c>
      <c r="G920" s="240" t="s">
        <v>177</v>
      </c>
      <c r="H920" s="241">
        <v>24.42</v>
      </c>
      <c r="I920" s="242"/>
      <c r="J920" s="243">
        <f>ROUND(I920*H920,2)</f>
        <v>0</v>
      </c>
      <c r="K920" s="244"/>
      <c r="L920" s="245"/>
      <c r="M920" s="246" t="s">
        <v>1</v>
      </c>
      <c r="N920" s="247" t="s">
        <v>43</v>
      </c>
      <c r="O920" s="72"/>
      <c r="P920" s="211">
        <f>O920*H920</f>
        <v>0</v>
      </c>
      <c r="Q920" s="211">
        <v>0</v>
      </c>
      <c r="R920" s="211">
        <f>Q920*H920</f>
        <v>0</v>
      </c>
      <c r="S920" s="211">
        <v>0</v>
      </c>
      <c r="T920" s="212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213" t="s">
        <v>329</v>
      </c>
      <c r="AT920" s="213" t="s">
        <v>182</v>
      </c>
      <c r="AU920" s="213" t="s">
        <v>144</v>
      </c>
      <c r="AY920" s="18" t="s">
        <v>137</v>
      </c>
      <c r="BE920" s="214">
        <f>IF(N920="základní",J920,0)</f>
        <v>0</v>
      </c>
      <c r="BF920" s="214">
        <f>IF(N920="snížená",J920,0)</f>
        <v>0</v>
      </c>
      <c r="BG920" s="214">
        <f>IF(N920="zákl. přenesená",J920,0)</f>
        <v>0</v>
      </c>
      <c r="BH920" s="214">
        <f>IF(N920="sníž. přenesená",J920,0)</f>
        <v>0</v>
      </c>
      <c r="BI920" s="214">
        <f>IF(N920="nulová",J920,0)</f>
        <v>0</v>
      </c>
      <c r="BJ920" s="18" t="s">
        <v>144</v>
      </c>
      <c r="BK920" s="214">
        <f>ROUND(I920*H920,2)</f>
        <v>0</v>
      </c>
      <c r="BL920" s="18" t="s">
        <v>224</v>
      </c>
      <c r="BM920" s="213" t="s">
        <v>1279</v>
      </c>
    </row>
    <row r="921" spans="2:51" s="13" customFormat="1" ht="11.25">
      <c r="B921" s="215"/>
      <c r="C921" s="216"/>
      <c r="D921" s="217" t="s">
        <v>146</v>
      </c>
      <c r="E921" s="218" t="s">
        <v>1</v>
      </c>
      <c r="F921" s="219" t="s">
        <v>796</v>
      </c>
      <c r="G921" s="216"/>
      <c r="H921" s="220">
        <v>24.42</v>
      </c>
      <c r="I921" s="221"/>
      <c r="J921" s="216"/>
      <c r="K921" s="216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146</v>
      </c>
      <c r="AU921" s="226" t="s">
        <v>144</v>
      </c>
      <c r="AV921" s="13" t="s">
        <v>144</v>
      </c>
      <c r="AW921" s="13" t="s">
        <v>33</v>
      </c>
      <c r="AX921" s="13" t="s">
        <v>84</v>
      </c>
      <c r="AY921" s="226" t="s">
        <v>137</v>
      </c>
    </row>
    <row r="922" spans="1:65" s="2" customFormat="1" ht="21.75" customHeight="1">
      <c r="A922" s="35"/>
      <c r="B922" s="36"/>
      <c r="C922" s="201" t="s">
        <v>1280</v>
      </c>
      <c r="D922" s="201" t="s">
        <v>139</v>
      </c>
      <c r="E922" s="202" t="s">
        <v>1281</v>
      </c>
      <c r="F922" s="203" t="s">
        <v>1282</v>
      </c>
      <c r="G922" s="204" t="s">
        <v>748</v>
      </c>
      <c r="H922" s="205">
        <v>1</v>
      </c>
      <c r="I922" s="206"/>
      <c r="J922" s="207">
        <f>ROUND(I922*H922,2)</f>
        <v>0</v>
      </c>
      <c r="K922" s="208"/>
      <c r="L922" s="40"/>
      <c r="M922" s="209" t="s">
        <v>1</v>
      </c>
      <c r="N922" s="210" t="s">
        <v>43</v>
      </c>
      <c r="O922" s="72"/>
      <c r="P922" s="211">
        <f>O922*H922</f>
        <v>0</v>
      </c>
      <c r="Q922" s="211">
        <v>0</v>
      </c>
      <c r="R922" s="211">
        <f>Q922*H922</f>
        <v>0</v>
      </c>
      <c r="S922" s="211">
        <v>0</v>
      </c>
      <c r="T922" s="212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213" t="s">
        <v>224</v>
      </c>
      <c r="AT922" s="213" t="s">
        <v>139</v>
      </c>
      <c r="AU922" s="213" t="s">
        <v>144</v>
      </c>
      <c r="AY922" s="18" t="s">
        <v>137</v>
      </c>
      <c r="BE922" s="214">
        <f>IF(N922="základní",J922,0)</f>
        <v>0</v>
      </c>
      <c r="BF922" s="214">
        <f>IF(N922="snížená",J922,0)</f>
        <v>0</v>
      </c>
      <c r="BG922" s="214">
        <f>IF(N922="zákl. přenesená",J922,0)</f>
        <v>0</v>
      </c>
      <c r="BH922" s="214">
        <f>IF(N922="sníž. přenesená",J922,0)</f>
        <v>0</v>
      </c>
      <c r="BI922" s="214">
        <f>IF(N922="nulová",J922,0)</f>
        <v>0</v>
      </c>
      <c r="BJ922" s="18" t="s">
        <v>144</v>
      </c>
      <c r="BK922" s="214">
        <f>ROUND(I922*H922,2)</f>
        <v>0</v>
      </c>
      <c r="BL922" s="18" t="s">
        <v>224</v>
      </c>
      <c r="BM922" s="213" t="s">
        <v>1283</v>
      </c>
    </row>
    <row r="923" spans="1:65" s="2" customFormat="1" ht="16.5" customHeight="1">
      <c r="A923" s="35"/>
      <c r="B923" s="36"/>
      <c r="C923" s="201" t="s">
        <v>1284</v>
      </c>
      <c r="D923" s="201" t="s">
        <v>139</v>
      </c>
      <c r="E923" s="202" t="s">
        <v>1285</v>
      </c>
      <c r="F923" s="203" t="s">
        <v>1286</v>
      </c>
      <c r="G923" s="204" t="s">
        <v>177</v>
      </c>
      <c r="H923" s="205">
        <v>25.725</v>
      </c>
      <c r="I923" s="206"/>
      <c r="J923" s="207">
        <f>ROUND(I923*H923,2)</f>
        <v>0</v>
      </c>
      <c r="K923" s="208"/>
      <c r="L923" s="40"/>
      <c r="M923" s="209" t="s">
        <v>1</v>
      </c>
      <c r="N923" s="210" t="s">
        <v>43</v>
      </c>
      <c r="O923" s="72"/>
      <c r="P923" s="211">
        <f>O923*H923</f>
        <v>0</v>
      </c>
      <c r="Q923" s="211">
        <v>0</v>
      </c>
      <c r="R923" s="211">
        <f>Q923*H923</f>
        <v>0</v>
      </c>
      <c r="S923" s="211">
        <v>0</v>
      </c>
      <c r="T923" s="212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3" t="s">
        <v>224</v>
      </c>
      <c r="AT923" s="213" t="s">
        <v>139</v>
      </c>
      <c r="AU923" s="213" t="s">
        <v>144</v>
      </c>
      <c r="AY923" s="18" t="s">
        <v>137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18" t="s">
        <v>144</v>
      </c>
      <c r="BK923" s="214">
        <f>ROUND(I923*H923,2)</f>
        <v>0</v>
      </c>
      <c r="BL923" s="18" t="s">
        <v>224</v>
      </c>
      <c r="BM923" s="213" t="s">
        <v>1287</v>
      </c>
    </row>
    <row r="924" spans="2:51" s="13" customFormat="1" ht="11.25">
      <c r="B924" s="215"/>
      <c r="C924" s="216"/>
      <c r="D924" s="217" t="s">
        <v>146</v>
      </c>
      <c r="E924" s="218" t="s">
        <v>1</v>
      </c>
      <c r="F924" s="219" t="s">
        <v>1288</v>
      </c>
      <c r="G924" s="216"/>
      <c r="H924" s="220">
        <v>25.725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146</v>
      </c>
      <c r="AU924" s="226" t="s">
        <v>144</v>
      </c>
      <c r="AV924" s="13" t="s">
        <v>144</v>
      </c>
      <c r="AW924" s="13" t="s">
        <v>33</v>
      </c>
      <c r="AX924" s="13" t="s">
        <v>84</v>
      </c>
      <c r="AY924" s="226" t="s">
        <v>137</v>
      </c>
    </row>
    <row r="925" spans="2:63" s="12" customFormat="1" ht="22.9" customHeight="1">
      <c r="B925" s="185"/>
      <c r="C925" s="186"/>
      <c r="D925" s="187" t="s">
        <v>76</v>
      </c>
      <c r="E925" s="199" t="s">
        <v>1289</v>
      </c>
      <c r="F925" s="199" t="s">
        <v>1290</v>
      </c>
      <c r="G925" s="186"/>
      <c r="H925" s="186"/>
      <c r="I925" s="189"/>
      <c r="J925" s="200">
        <f>BK925</f>
        <v>0</v>
      </c>
      <c r="K925" s="186"/>
      <c r="L925" s="191"/>
      <c r="M925" s="192"/>
      <c r="N925" s="193"/>
      <c r="O925" s="193"/>
      <c r="P925" s="194">
        <f>SUM(P926:P968)</f>
        <v>0</v>
      </c>
      <c r="Q925" s="193"/>
      <c r="R925" s="194">
        <f>SUM(R926:R968)</f>
        <v>4.13947382</v>
      </c>
      <c r="S925" s="193"/>
      <c r="T925" s="195">
        <f>SUM(T926:T968)</f>
        <v>0</v>
      </c>
      <c r="AR925" s="196" t="s">
        <v>144</v>
      </c>
      <c r="AT925" s="197" t="s">
        <v>76</v>
      </c>
      <c r="AU925" s="197" t="s">
        <v>84</v>
      </c>
      <c r="AY925" s="196" t="s">
        <v>137</v>
      </c>
      <c r="BK925" s="198">
        <f>SUM(BK926:BK968)</f>
        <v>0</v>
      </c>
    </row>
    <row r="926" spans="1:65" s="2" customFormat="1" ht="21.75" customHeight="1">
      <c r="A926" s="35"/>
      <c r="B926" s="36"/>
      <c r="C926" s="201" t="s">
        <v>1291</v>
      </c>
      <c r="D926" s="201" t="s">
        <v>139</v>
      </c>
      <c r="E926" s="202" t="s">
        <v>1292</v>
      </c>
      <c r="F926" s="203" t="s">
        <v>1293</v>
      </c>
      <c r="G926" s="204" t="s">
        <v>177</v>
      </c>
      <c r="H926" s="205">
        <v>12.816</v>
      </c>
      <c r="I926" s="206"/>
      <c r="J926" s="207">
        <f>ROUND(I926*H926,2)</f>
        <v>0</v>
      </c>
      <c r="K926" s="208"/>
      <c r="L926" s="40"/>
      <c r="M926" s="209" t="s">
        <v>1</v>
      </c>
      <c r="N926" s="210" t="s">
        <v>43</v>
      </c>
      <c r="O926" s="72"/>
      <c r="P926" s="211">
        <f>O926*H926</f>
        <v>0</v>
      </c>
      <c r="Q926" s="211">
        <v>8E-05</v>
      </c>
      <c r="R926" s="211">
        <f>Q926*H926</f>
        <v>0.0010252800000000002</v>
      </c>
      <c r="S926" s="211">
        <v>0</v>
      </c>
      <c r="T926" s="212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213" t="s">
        <v>224</v>
      </c>
      <c r="AT926" s="213" t="s">
        <v>139</v>
      </c>
      <c r="AU926" s="213" t="s">
        <v>144</v>
      </c>
      <c r="AY926" s="18" t="s">
        <v>137</v>
      </c>
      <c r="BE926" s="214">
        <f>IF(N926="základní",J926,0)</f>
        <v>0</v>
      </c>
      <c r="BF926" s="214">
        <f>IF(N926="snížená",J926,0)</f>
        <v>0</v>
      </c>
      <c r="BG926" s="214">
        <f>IF(N926="zákl. přenesená",J926,0)</f>
        <v>0</v>
      </c>
      <c r="BH926" s="214">
        <f>IF(N926="sníž. přenesená",J926,0)</f>
        <v>0</v>
      </c>
      <c r="BI926" s="214">
        <f>IF(N926="nulová",J926,0)</f>
        <v>0</v>
      </c>
      <c r="BJ926" s="18" t="s">
        <v>144</v>
      </c>
      <c r="BK926" s="214">
        <f>ROUND(I926*H926,2)</f>
        <v>0</v>
      </c>
      <c r="BL926" s="18" t="s">
        <v>224</v>
      </c>
      <c r="BM926" s="213" t="s">
        <v>1294</v>
      </c>
    </row>
    <row r="927" spans="2:51" s="13" customFormat="1" ht="11.25">
      <c r="B927" s="215"/>
      <c r="C927" s="216"/>
      <c r="D927" s="217" t="s">
        <v>146</v>
      </c>
      <c r="E927" s="218" t="s">
        <v>1</v>
      </c>
      <c r="F927" s="219" t="s">
        <v>1295</v>
      </c>
      <c r="G927" s="216"/>
      <c r="H927" s="220">
        <v>9.696</v>
      </c>
      <c r="I927" s="221"/>
      <c r="J927" s="216"/>
      <c r="K927" s="216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146</v>
      </c>
      <c r="AU927" s="226" t="s">
        <v>144</v>
      </c>
      <c r="AV927" s="13" t="s">
        <v>144</v>
      </c>
      <c r="AW927" s="13" t="s">
        <v>33</v>
      </c>
      <c r="AX927" s="13" t="s">
        <v>77</v>
      </c>
      <c r="AY927" s="226" t="s">
        <v>137</v>
      </c>
    </row>
    <row r="928" spans="2:51" s="13" customFormat="1" ht="11.25">
      <c r="B928" s="215"/>
      <c r="C928" s="216"/>
      <c r="D928" s="217" t="s">
        <v>146</v>
      </c>
      <c r="E928" s="218" t="s">
        <v>1</v>
      </c>
      <c r="F928" s="219" t="s">
        <v>1296</v>
      </c>
      <c r="G928" s="216"/>
      <c r="H928" s="220">
        <v>0.72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146</v>
      </c>
      <c r="AU928" s="226" t="s">
        <v>144</v>
      </c>
      <c r="AV928" s="13" t="s">
        <v>144</v>
      </c>
      <c r="AW928" s="13" t="s">
        <v>33</v>
      </c>
      <c r="AX928" s="13" t="s">
        <v>77</v>
      </c>
      <c r="AY928" s="226" t="s">
        <v>137</v>
      </c>
    </row>
    <row r="929" spans="2:51" s="13" customFormat="1" ht="11.25">
      <c r="B929" s="215"/>
      <c r="C929" s="216"/>
      <c r="D929" s="217" t="s">
        <v>146</v>
      </c>
      <c r="E929" s="218" t="s">
        <v>1</v>
      </c>
      <c r="F929" s="219" t="s">
        <v>1297</v>
      </c>
      <c r="G929" s="216"/>
      <c r="H929" s="220">
        <v>2.4</v>
      </c>
      <c r="I929" s="221"/>
      <c r="J929" s="216"/>
      <c r="K929" s="216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146</v>
      </c>
      <c r="AU929" s="226" t="s">
        <v>144</v>
      </c>
      <c r="AV929" s="13" t="s">
        <v>144</v>
      </c>
      <c r="AW929" s="13" t="s">
        <v>33</v>
      </c>
      <c r="AX929" s="13" t="s">
        <v>77</v>
      </c>
      <c r="AY929" s="226" t="s">
        <v>137</v>
      </c>
    </row>
    <row r="930" spans="2:51" s="15" customFormat="1" ht="11.25">
      <c r="B930" s="248"/>
      <c r="C930" s="249"/>
      <c r="D930" s="217" t="s">
        <v>146</v>
      </c>
      <c r="E930" s="250" t="s">
        <v>1</v>
      </c>
      <c r="F930" s="251" t="s">
        <v>217</v>
      </c>
      <c r="G930" s="249"/>
      <c r="H930" s="252">
        <v>12.816</v>
      </c>
      <c r="I930" s="253"/>
      <c r="J930" s="249"/>
      <c r="K930" s="249"/>
      <c r="L930" s="254"/>
      <c r="M930" s="255"/>
      <c r="N930" s="256"/>
      <c r="O930" s="256"/>
      <c r="P930" s="256"/>
      <c r="Q930" s="256"/>
      <c r="R930" s="256"/>
      <c r="S930" s="256"/>
      <c r="T930" s="257"/>
      <c r="AT930" s="258" t="s">
        <v>146</v>
      </c>
      <c r="AU930" s="258" t="s">
        <v>144</v>
      </c>
      <c r="AV930" s="15" t="s">
        <v>143</v>
      </c>
      <c r="AW930" s="15" t="s">
        <v>33</v>
      </c>
      <c r="AX930" s="15" t="s">
        <v>84</v>
      </c>
      <c r="AY930" s="258" t="s">
        <v>137</v>
      </c>
    </row>
    <row r="931" spans="1:65" s="2" customFormat="1" ht="21.75" customHeight="1">
      <c r="A931" s="35"/>
      <c r="B931" s="36"/>
      <c r="C931" s="201" t="s">
        <v>1298</v>
      </c>
      <c r="D931" s="201" t="s">
        <v>139</v>
      </c>
      <c r="E931" s="202" t="s">
        <v>1299</v>
      </c>
      <c r="F931" s="203" t="s">
        <v>1300</v>
      </c>
      <c r="G931" s="204" t="s">
        <v>177</v>
      </c>
      <c r="H931" s="205">
        <v>12.816</v>
      </c>
      <c r="I931" s="206"/>
      <c r="J931" s="207">
        <f>ROUND(I931*H931,2)</f>
        <v>0</v>
      </c>
      <c r="K931" s="208"/>
      <c r="L931" s="40"/>
      <c r="M931" s="209" t="s">
        <v>1</v>
      </c>
      <c r="N931" s="210" t="s">
        <v>43</v>
      </c>
      <c r="O931" s="72"/>
      <c r="P931" s="211">
        <f>O931*H931</f>
        <v>0</v>
      </c>
      <c r="Q931" s="211">
        <v>6E-05</v>
      </c>
      <c r="R931" s="211">
        <f>Q931*H931</f>
        <v>0.0007689600000000001</v>
      </c>
      <c r="S931" s="211">
        <v>0</v>
      </c>
      <c r="T931" s="212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13" t="s">
        <v>224</v>
      </c>
      <c r="AT931" s="213" t="s">
        <v>139</v>
      </c>
      <c r="AU931" s="213" t="s">
        <v>144</v>
      </c>
      <c r="AY931" s="18" t="s">
        <v>137</v>
      </c>
      <c r="BE931" s="214">
        <f>IF(N931="základní",J931,0)</f>
        <v>0</v>
      </c>
      <c r="BF931" s="214">
        <f>IF(N931="snížená",J931,0)</f>
        <v>0</v>
      </c>
      <c r="BG931" s="214">
        <f>IF(N931="zákl. přenesená",J931,0)</f>
        <v>0</v>
      </c>
      <c r="BH931" s="214">
        <f>IF(N931="sníž. přenesená",J931,0)</f>
        <v>0</v>
      </c>
      <c r="BI931" s="214">
        <f>IF(N931="nulová",J931,0)</f>
        <v>0</v>
      </c>
      <c r="BJ931" s="18" t="s">
        <v>144</v>
      </c>
      <c r="BK931" s="214">
        <f>ROUND(I931*H931,2)</f>
        <v>0</v>
      </c>
      <c r="BL931" s="18" t="s">
        <v>224</v>
      </c>
      <c r="BM931" s="213" t="s">
        <v>1301</v>
      </c>
    </row>
    <row r="932" spans="2:51" s="13" customFormat="1" ht="11.25">
      <c r="B932" s="215"/>
      <c r="C932" s="216"/>
      <c r="D932" s="217" t="s">
        <v>146</v>
      </c>
      <c r="E932" s="218" t="s">
        <v>1</v>
      </c>
      <c r="F932" s="219" t="s">
        <v>1295</v>
      </c>
      <c r="G932" s="216"/>
      <c r="H932" s="220">
        <v>9.696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146</v>
      </c>
      <c r="AU932" s="226" t="s">
        <v>144</v>
      </c>
      <c r="AV932" s="13" t="s">
        <v>144</v>
      </c>
      <c r="AW932" s="13" t="s">
        <v>33</v>
      </c>
      <c r="AX932" s="13" t="s">
        <v>77</v>
      </c>
      <c r="AY932" s="226" t="s">
        <v>137</v>
      </c>
    </row>
    <row r="933" spans="2:51" s="13" customFormat="1" ht="11.25">
      <c r="B933" s="215"/>
      <c r="C933" s="216"/>
      <c r="D933" s="217" t="s">
        <v>146</v>
      </c>
      <c r="E933" s="218" t="s">
        <v>1</v>
      </c>
      <c r="F933" s="219" t="s">
        <v>1296</v>
      </c>
      <c r="G933" s="216"/>
      <c r="H933" s="220">
        <v>0.72</v>
      </c>
      <c r="I933" s="221"/>
      <c r="J933" s="216"/>
      <c r="K933" s="216"/>
      <c r="L933" s="222"/>
      <c r="M933" s="223"/>
      <c r="N933" s="224"/>
      <c r="O933" s="224"/>
      <c r="P933" s="224"/>
      <c r="Q933" s="224"/>
      <c r="R933" s="224"/>
      <c r="S933" s="224"/>
      <c r="T933" s="225"/>
      <c r="AT933" s="226" t="s">
        <v>146</v>
      </c>
      <c r="AU933" s="226" t="s">
        <v>144</v>
      </c>
      <c r="AV933" s="13" t="s">
        <v>144</v>
      </c>
      <c r="AW933" s="13" t="s">
        <v>33</v>
      </c>
      <c r="AX933" s="13" t="s">
        <v>77</v>
      </c>
      <c r="AY933" s="226" t="s">
        <v>137</v>
      </c>
    </row>
    <row r="934" spans="2:51" s="13" customFormat="1" ht="11.25">
      <c r="B934" s="215"/>
      <c r="C934" s="216"/>
      <c r="D934" s="217" t="s">
        <v>146</v>
      </c>
      <c r="E934" s="218" t="s">
        <v>1</v>
      </c>
      <c r="F934" s="219" t="s">
        <v>1297</v>
      </c>
      <c r="G934" s="216"/>
      <c r="H934" s="220">
        <v>2.4</v>
      </c>
      <c r="I934" s="221"/>
      <c r="J934" s="216"/>
      <c r="K934" s="216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146</v>
      </c>
      <c r="AU934" s="226" t="s">
        <v>144</v>
      </c>
      <c r="AV934" s="13" t="s">
        <v>144</v>
      </c>
      <c r="AW934" s="13" t="s">
        <v>33</v>
      </c>
      <c r="AX934" s="13" t="s">
        <v>77</v>
      </c>
      <c r="AY934" s="226" t="s">
        <v>137</v>
      </c>
    </row>
    <row r="935" spans="2:51" s="15" customFormat="1" ht="11.25">
      <c r="B935" s="248"/>
      <c r="C935" s="249"/>
      <c r="D935" s="217" t="s">
        <v>146</v>
      </c>
      <c r="E935" s="250" t="s">
        <v>1</v>
      </c>
      <c r="F935" s="251" t="s">
        <v>217</v>
      </c>
      <c r="G935" s="249"/>
      <c r="H935" s="252">
        <v>12.816</v>
      </c>
      <c r="I935" s="253"/>
      <c r="J935" s="249"/>
      <c r="K935" s="249"/>
      <c r="L935" s="254"/>
      <c r="M935" s="255"/>
      <c r="N935" s="256"/>
      <c r="O935" s="256"/>
      <c r="P935" s="256"/>
      <c r="Q935" s="256"/>
      <c r="R935" s="256"/>
      <c r="S935" s="256"/>
      <c r="T935" s="257"/>
      <c r="AT935" s="258" t="s">
        <v>146</v>
      </c>
      <c r="AU935" s="258" t="s">
        <v>144</v>
      </c>
      <c r="AV935" s="15" t="s">
        <v>143</v>
      </c>
      <c r="AW935" s="15" t="s">
        <v>33</v>
      </c>
      <c r="AX935" s="15" t="s">
        <v>84</v>
      </c>
      <c r="AY935" s="258" t="s">
        <v>137</v>
      </c>
    </row>
    <row r="936" spans="1:65" s="2" customFormat="1" ht="21.75" customHeight="1">
      <c r="A936" s="35"/>
      <c r="B936" s="36"/>
      <c r="C936" s="201" t="s">
        <v>1302</v>
      </c>
      <c r="D936" s="201" t="s">
        <v>139</v>
      </c>
      <c r="E936" s="202" t="s">
        <v>1303</v>
      </c>
      <c r="F936" s="203" t="s">
        <v>1304</v>
      </c>
      <c r="G936" s="204" t="s">
        <v>177</v>
      </c>
      <c r="H936" s="205">
        <v>12.816</v>
      </c>
      <c r="I936" s="206"/>
      <c r="J936" s="207">
        <f>ROUND(I936*H936,2)</f>
        <v>0</v>
      </c>
      <c r="K936" s="208"/>
      <c r="L936" s="40"/>
      <c r="M936" s="209" t="s">
        <v>1</v>
      </c>
      <c r="N936" s="210" t="s">
        <v>43</v>
      </c>
      <c r="O936" s="72"/>
      <c r="P936" s="211">
        <f>O936*H936</f>
        <v>0</v>
      </c>
      <c r="Q936" s="211">
        <v>0.00016</v>
      </c>
      <c r="R936" s="211">
        <f>Q936*H936</f>
        <v>0.0020505600000000003</v>
      </c>
      <c r="S936" s="211">
        <v>0</v>
      </c>
      <c r="T936" s="212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13" t="s">
        <v>224</v>
      </c>
      <c r="AT936" s="213" t="s">
        <v>139</v>
      </c>
      <c r="AU936" s="213" t="s">
        <v>144</v>
      </c>
      <c r="AY936" s="18" t="s">
        <v>137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18" t="s">
        <v>144</v>
      </c>
      <c r="BK936" s="214">
        <f>ROUND(I936*H936,2)</f>
        <v>0</v>
      </c>
      <c r="BL936" s="18" t="s">
        <v>224</v>
      </c>
      <c r="BM936" s="213" t="s">
        <v>1305</v>
      </c>
    </row>
    <row r="937" spans="2:51" s="13" customFormat="1" ht="11.25">
      <c r="B937" s="215"/>
      <c r="C937" s="216"/>
      <c r="D937" s="217" t="s">
        <v>146</v>
      </c>
      <c r="E937" s="218" t="s">
        <v>1</v>
      </c>
      <c r="F937" s="219" t="s">
        <v>1295</v>
      </c>
      <c r="G937" s="216"/>
      <c r="H937" s="220">
        <v>9.696</v>
      </c>
      <c r="I937" s="221"/>
      <c r="J937" s="216"/>
      <c r="K937" s="216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146</v>
      </c>
      <c r="AU937" s="226" t="s">
        <v>144</v>
      </c>
      <c r="AV937" s="13" t="s">
        <v>144</v>
      </c>
      <c r="AW937" s="13" t="s">
        <v>33</v>
      </c>
      <c r="AX937" s="13" t="s">
        <v>77</v>
      </c>
      <c r="AY937" s="226" t="s">
        <v>137</v>
      </c>
    </row>
    <row r="938" spans="2:51" s="13" customFormat="1" ht="11.25">
      <c r="B938" s="215"/>
      <c r="C938" s="216"/>
      <c r="D938" s="217" t="s">
        <v>146</v>
      </c>
      <c r="E938" s="218" t="s">
        <v>1</v>
      </c>
      <c r="F938" s="219" t="s">
        <v>1296</v>
      </c>
      <c r="G938" s="216"/>
      <c r="H938" s="220">
        <v>0.72</v>
      </c>
      <c r="I938" s="221"/>
      <c r="J938" s="216"/>
      <c r="K938" s="216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146</v>
      </c>
      <c r="AU938" s="226" t="s">
        <v>144</v>
      </c>
      <c r="AV938" s="13" t="s">
        <v>144</v>
      </c>
      <c r="AW938" s="13" t="s">
        <v>33</v>
      </c>
      <c r="AX938" s="13" t="s">
        <v>77</v>
      </c>
      <c r="AY938" s="226" t="s">
        <v>137</v>
      </c>
    </row>
    <row r="939" spans="2:51" s="13" customFormat="1" ht="11.25">
      <c r="B939" s="215"/>
      <c r="C939" s="216"/>
      <c r="D939" s="217" t="s">
        <v>146</v>
      </c>
      <c r="E939" s="218" t="s">
        <v>1</v>
      </c>
      <c r="F939" s="219" t="s">
        <v>1297</v>
      </c>
      <c r="G939" s="216"/>
      <c r="H939" s="220">
        <v>2.4</v>
      </c>
      <c r="I939" s="221"/>
      <c r="J939" s="216"/>
      <c r="K939" s="216"/>
      <c r="L939" s="222"/>
      <c r="M939" s="223"/>
      <c r="N939" s="224"/>
      <c r="O939" s="224"/>
      <c r="P939" s="224"/>
      <c r="Q939" s="224"/>
      <c r="R939" s="224"/>
      <c r="S939" s="224"/>
      <c r="T939" s="225"/>
      <c r="AT939" s="226" t="s">
        <v>146</v>
      </c>
      <c r="AU939" s="226" t="s">
        <v>144</v>
      </c>
      <c r="AV939" s="13" t="s">
        <v>144</v>
      </c>
      <c r="AW939" s="13" t="s">
        <v>33</v>
      </c>
      <c r="AX939" s="13" t="s">
        <v>77</v>
      </c>
      <c r="AY939" s="226" t="s">
        <v>137</v>
      </c>
    </row>
    <row r="940" spans="2:51" s="15" customFormat="1" ht="11.25">
      <c r="B940" s="248"/>
      <c r="C940" s="249"/>
      <c r="D940" s="217" t="s">
        <v>146</v>
      </c>
      <c r="E940" s="250" t="s">
        <v>1</v>
      </c>
      <c r="F940" s="251" t="s">
        <v>217</v>
      </c>
      <c r="G940" s="249"/>
      <c r="H940" s="252">
        <v>12.816</v>
      </c>
      <c r="I940" s="253"/>
      <c r="J940" s="249"/>
      <c r="K940" s="249"/>
      <c r="L940" s="254"/>
      <c r="M940" s="255"/>
      <c r="N940" s="256"/>
      <c r="O940" s="256"/>
      <c r="P940" s="256"/>
      <c r="Q940" s="256"/>
      <c r="R940" s="256"/>
      <c r="S940" s="256"/>
      <c r="T940" s="257"/>
      <c r="AT940" s="258" t="s">
        <v>146</v>
      </c>
      <c r="AU940" s="258" t="s">
        <v>144</v>
      </c>
      <c r="AV940" s="15" t="s">
        <v>143</v>
      </c>
      <c r="AW940" s="15" t="s">
        <v>33</v>
      </c>
      <c r="AX940" s="15" t="s">
        <v>84</v>
      </c>
      <c r="AY940" s="258" t="s">
        <v>137</v>
      </c>
    </row>
    <row r="941" spans="1:65" s="2" customFormat="1" ht="21.75" customHeight="1">
      <c r="A941" s="35"/>
      <c r="B941" s="36"/>
      <c r="C941" s="201" t="s">
        <v>1306</v>
      </c>
      <c r="D941" s="201" t="s">
        <v>139</v>
      </c>
      <c r="E941" s="202" t="s">
        <v>1307</v>
      </c>
      <c r="F941" s="203" t="s">
        <v>1308</v>
      </c>
      <c r="G941" s="204" t="s">
        <v>177</v>
      </c>
      <c r="H941" s="205">
        <v>12.816</v>
      </c>
      <c r="I941" s="206"/>
      <c r="J941" s="207">
        <f>ROUND(I941*H941,2)</f>
        <v>0</v>
      </c>
      <c r="K941" s="208"/>
      <c r="L941" s="40"/>
      <c r="M941" s="209" t="s">
        <v>1</v>
      </c>
      <c r="N941" s="210" t="s">
        <v>43</v>
      </c>
      <c r="O941" s="72"/>
      <c r="P941" s="211">
        <f>O941*H941</f>
        <v>0</v>
      </c>
      <c r="Q941" s="211">
        <v>0.00017</v>
      </c>
      <c r="R941" s="211">
        <f>Q941*H941</f>
        <v>0.0021787200000000003</v>
      </c>
      <c r="S941" s="211">
        <v>0</v>
      </c>
      <c r="T941" s="212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213" t="s">
        <v>224</v>
      </c>
      <c r="AT941" s="213" t="s">
        <v>139</v>
      </c>
      <c r="AU941" s="213" t="s">
        <v>144</v>
      </c>
      <c r="AY941" s="18" t="s">
        <v>137</v>
      </c>
      <c r="BE941" s="214">
        <f>IF(N941="základní",J941,0)</f>
        <v>0</v>
      </c>
      <c r="BF941" s="214">
        <f>IF(N941="snížená",J941,0)</f>
        <v>0</v>
      </c>
      <c r="BG941" s="214">
        <f>IF(N941="zákl. přenesená",J941,0)</f>
        <v>0</v>
      </c>
      <c r="BH941" s="214">
        <f>IF(N941="sníž. přenesená",J941,0)</f>
        <v>0</v>
      </c>
      <c r="BI941" s="214">
        <f>IF(N941="nulová",J941,0)</f>
        <v>0</v>
      </c>
      <c r="BJ941" s="18" t="s">
        <v>144</v>
      </c>
      <c r="BK941" s="214">
        <f>ROUND(I941*H941,2)</f>
        <v>0</v>
      </c>
      <c r="BL941" s="18" t="s">
        <v>224</v>
      </c>
      <c r="BM941" s="213" t="s">
        <v>1309</v>
      </c>
    </row>
    <row r="942" spans="2:51" s="13" customFormat="1" ht="11.25">
      <c r="B942" s="215"/>
      <c r="C942" s="216"/>
      <c r="D942" s="217" t="s">
        <v>146</v>
      </c>
      <c r="E942" s="218" t="s">
        <v>1</v>
      </c>
      <c r="F942" s="219" t="s">
        <v>1295</v>
      </c>
      <c r="G942" s="216"/>
      <c r="H942" s="220">
        <v>9.696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146</v>
      </c>
      <c r="AU942" s="226" t="s">
        <v>144</v>
      </c>
      <c r="AV942" s="13" t="s">
        <v>144</v>
      </c>
      <c r="AW942" s="13" t="s">
        <v>33</v>
      </c>
      <c r="AX942" s="13" t="s">
        <v>77</v>
      </c>
      <c r="AY942" s="226" t="s">
        <v>137</v>
      </c>
    </row>
    <row r="943" spans="2:51" s="13" customFormat="1" ht="11.25">
      <c r="B943" s="215"/>
      <c r="C943" s="216"/>
      <c r="D943" s="217" t="s">
        <v>146</v>
      </c>
      <c r="E943" s="218" t="s">
        <v>1</v>
      </c>
      <c r="F943" s="219" t="s">
        <v>1296</v>
      </c>
      <c r="G943" s="216"/>
      <c r="H943" s="220">
        <v>0.72</v>
      </c>
      <c r="I943" s="221"/>
      <c r="J943" s="216"/>
      <c r="K943" s="216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146</v>
      </c>
      <c r="AU943" s="226" t="s">
        <v>144</v>
      </c>
      <c r="AV943" s="13" t="s">
        <v>144</v>
      </c>
      <c r="AW943" s="13" t="s">
        <v>33</v>
      </c>
      <c r="AX943" s="13" t="s">
        <v>77</v>
      </c>
      <c r="AY943" s="226" t="s">
        <v>137</v>
      </c>
    </row>
    <row r="944" spans="2:51" s="13" customFormat="1" ht="11.25">
      <c r="B944" s="215"/>
      <c r="C944" s="216"/>
      <c r="D944" s="217" t="s">
        <v>146</v>
      </c>
      <c r="E944" s="218" t="s">
        <v>1</v>
      </c>
      <c r="F944" s="219" t="s">
        <v>1297</v>
      </c>
      <c r="G944" s="216"/>
      <c r="H944" s="220">
        <v>2.4</v>
      </c>
      <c r="I944" s="221"/>
      <c r="J944" s="216"/>
      <c r="K944" s="216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146</v>
      </c>
      <c r="AU944" s="226" t="s">
        <v>144</v>
      </c>
      <c r="AV944" s="13" t="s">
        <v>144</v>
      </c>
      <c r="AW944" s="13" t="s">
        <v>33</v>
      </c>
      <c r="AX944" s="13" t="s">
        <v>77</v>
      </c>
      <c r="AY944" s="226" t="s">
        <v>137</v>
      </c>
    </row>
    <row r="945" spans="2:51" s="15" customFormat="1" ht="11.25">
      <c r="B945" s="248"/>
      <c r="C945" s="249"/>
      <c r="D945" s="217" t="s">
        <v>146</v>
      </c>
      <c r="E945" s="250" t="s">
        <v>1</v>
      </c>
      <c r="F945" s="251" t="s">
        <v>217</v>
      </c>
      <c r="G945" s="249"/>
      <c r="H945" s="252">
        <v>12.816</v>
      </c>
      <c r="I945" s="253"/>
      <c r="J945" s="249"/>
      <c r="K945" s="249"/>
      <c r="L945" s="254"/>
      <c r="M945" s="255"/>
      <c r="N945" s="256"/>
      <c r="O945" s="256"/>
      <c r="P945" s="256"/>
      <c r="Q945" s="256"/>
      <c r="R945" s="256"/>
      <c r="S945" s="256"/>
      <c r="T945" s="257"/>
      <c r="AT945" s="258" t="s">
        <v>146</v>
      </c>
      <c r="AU945" s="258" t="s">
        <v>144</v>
      </c>
      <c r="AV945" s="15" t="s">
        <v>143</v>
      </c>
      <c r="AW945" s="15" t="s">
        <v>33</v>
      </c>
      <c r="AX945" s="15" t="s">
        <v>84</v>
      </c>
      <c r="AY945" s="258" t="s">
        <v>137</v>
      </c>
    </row>
    <row r="946" spans="1:65" s="2" customFormat="1" ht="21.75" customHeight="1">
      <c r="A946" s="35"/>
      <c r="B946" s="36"/>
      <c r="C946" s="201" t="s">
        <v>1310</v>
      </c>
      <c r="D946" s="201" t="s">
        <v>139</v>
      </c>
      <c r="E946" s="202" t="s">
        <v>1311</v>
      </c>
      <c r="F946" s="203" t="s">
        <v>1312</v>
      </c>
      <c r="G946" s="204" t="s">
        <v>177</v>
      </c>
      <c r="H946" s="205">
        <v>1345</v>
      </c>
      <c r="I946" s="206"/>
      <c r="J946" s="207">
        <f>ROUND(I946*H946,2)</f>
        <v>0</v>
      </c>
      <c r="K946" s="208"/>
      <c r="L946" s="40"/>
      <c r="M946" s="209" t="s">
        <v>1</v>
      </c>
      <c r="N946" s="210" t="s">
        <v>43</v>
      </c>
      <c r="O946" s="72"/>
      <c r="P946" s="211">
        <f>O946*H946</f>
        <v>0</v>
      </c>
      <c r="Q946" s="211">
        <v>4E-05</v>
      </c>
      <c r="R946" s="211">
        <f>Q946*H946</f>
        <v>0.05380000000000001</v>
      </c>
      <c r="S946" s="211">
        <v>0</v>
      </c>
      <c r="T946" s="212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13" t="s">
        <v>224</v>
      </c>
      <c r="AT946" s="213" t="s">
        <v>139</v>
      </c>
      <c r="AU946" s="213" t="s">
        <v>144</v>
      </c>
      <c r="AY946" s="18" t="s">
        <v>137</v>
      </c>
      <c r="BE946" s="214">
        <f>IF(N946="základní",J946,0)</f>
        <v>0</v>
      </c>
      <c r="BF946" s="214">
        <f>IF(N946="snížená",J946,0)</f>
        <v>0</v>
      </c>
      <c r="BG946" s="214">
        <f>IF(N946="zákl. přenesená",J946,0)</f>
        <v>0</v>
      </c>
      <c r="BH946" s="214">
        <f>IF(N946="sníž. přenesená",J946,0)</f>
        <v>0</v>
      </c>
      <c r="BI946" s="214">
        <f>IF(N946="nulová",J946,0)</f>
        <v>0</v>
      </c>
      <c r="BJ946" s="18" t="s">
        <v>144</v>
      </c>
      <c r="BK946" s="214">
        <f>ROUND(I946*H946,2)</f>
        <v>0</v>
      </c>
      <c r="BL946" s="18" t="s">
        <v>224</v>
      </c>
      <c r="BM946" s="213" t="s">
        <v>1313</v>
      </c>
    </row>
    <row r="947" spans="2:51" s="14" customFormat="1" ht="11.25">
      <c r="B947" s="227"/>
      <c r="C947" s="228"/>
      <c r="D947" s="217" t="s">
        <v>146</v>
      </c>
      <c r="E947" s="229" t="s">
        <v>1</v>
      </c>
      <c r="F947" s="230" t="s">
        <v>1314</v>
      </c>
      <c r="G947" s="228"/>
      <c r="H947" s="229" t="s">
        <v>1</v>
      </c>
      <c r="I947" s="231"/>
      <c r="J947" s="228"/>
      <c r="K947" s="228"/>
      <c r="L947" s="232"/>
      <c r="M947" s="233"/>
      <c r="N947" s="234"/>
      <c r="O947" s="234"/>
      <c r="P947" s="234"/>
      <c r="Q947" s="234"/>
      <c r="R947" s="234"/>
      <c r="S947" s="234"/>
      <c r="T947" s="235"/>
      <c r="AT947" s="236" t="s">
        <v>146</v>
      </c>
      <c r="AU947" s="236" t="s">
        <v>144</v>
      </c>
      <c r="AV947" s="14" t="s">
        <v>84</v>
      </c>
      <c r="AW947" s="14" t="s">
        <v>33</v>
      </c>
      <c r="AX947" s="14" t="s">
        <v>77</v>
      </c>
      <c r="AY947" s="236" t="s">
        <v>137</v>
      </c>
    </row>
    <row r="948" spans="2:51" s="13" customFormat="1" ht="11.25">
      <c r="B948" s="215"/>
      <c r="C948" s="216"/>
      <c r="D948" s="217" t="s">
        <v>146</v>
      </c>
      <c r="E948" s="218" t="s">
        <v>1</v>
      </c>
      <c r="F948" s="219" t="s">
        <v>541</v>
      </c>
      <c r="G948" s="216"/>
      <c r="H948" s="220">
        <v>1345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146</v>
      </c>
      <c r="AU948" s="226" t="s">
        <v>144</v>
      </c>
      <c r="AV948" s="13" t="s">
        <v>144</v>
      </c>
      <c r="AW948" s="13" t="s">
        <v>33</v>
      </c>
      <c r="AX948" s="13" t="s">
        <v>84</v>
      </c>
      <c r="AY948" s="226" t="s">
        <v>137</v>
      </c>
    </row>
    <row r="949" spans="1:65" s="2" customFormat="1" ht="16.5" customHeight="1">
      <c r="A949" s="35"/>
      <c r="B949" s="36"/>
      <c r="C949" s="201" t="s">
        <v>1315</v>
      </c>
      <c r="D949" s="201" t="s">
        <v>139</v>
      </c>
      <c r="E949" s="202" t="s">
        <v>1316</v>
      </c>
      <c r="F949" s="203" t="s">
        <v>1317</v>
      </c>
      <c r="G949" s="204" t="s">
        <v>177</v>
      </c>
      <c r="H949" s="205">
        <v>164.105</v>
      </c>
      <c r="I949" s="206"/>
      <c r="J949" s="207">
        <f>ROUND(I949*H949,2)</f>
        <v>0</v>
      </c>
      <c r="K949" s="208"/>
      <c r="L949" s="40"/>
      <c r="M949" s="209" t="s">
        <v>1</v>
      </c>
      <c r="N949" s="210" t="s">
        <v>43</v>
      </c>
      <c r="O949" s="72"/>
      <c r="P949" s="211">
        <f>O949*H949</f>
        <v>0</v>
      </c>
      <c r="Q949" s="211">
        <v>0.024</v>
      </c>
      <c r="R949" s="211">
        <f>Q949*H949</f>
        <v>3.93852</v>
      </c>
      <c r="S949" s="211">
        <v>0</v>
      </c>
      <c r="T949" s="212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213" t="s">
        <v>224</v>
      </c>
      <c r="AT949" s="213" t="s">
        <v>139</v>
      </c>
      <c r="AU949" s="213" t="s">
        <v>144</v>
      </c>
      <c r="AY949" s="18" t="s">
        <v>137</v>
      </c>
      <c r="BE949" s="214">
        <f>IF(N949="základní",J949,0)</f>
        <v>0</v>
      </c>
      <c r="BF949" s="214">
        <f>IF(N949="snížená",J949,0)</f>
        <v>0</v>
      </c>
      <c r="BG949" s="214">
        <f>IF(N949="zákl. přenesená",J949,0)</f>
        <v>0</v>
      </c>
      <c r="BH949" s="214">
        <f>IF(N949="sníž. přenesená",J949,0)</f>
        <v>0</v>
      </c>
      <c r="BI949" s="214">
        <f>IF(N949="nulová",J949,0)</f>
        <v>0</v>
      </c>
      <c r="BJ949" s="18" t="s">
        <v>144</v>
      </c>
      <c r="BK949" s="214">
        <f>ROUND(I949*H949,2)</f>
        <v>0</v>
      </c>
      <c r="BL949" s="18" t="s">
        <v>224</v>
      </c>
      <c r="BM949" s="213" t="s">
        <v>1318</v>
      </c>
    </row>
    <row r="950" spans="2:51" s="13" customFormat="1" ht="11.25">
      <c r="B950" s="215"/>
      <c r="C950" s="216"/>
      <c r="D950" s="217" t="s">
        <v>146</v>
      </c>
      <c r="E950" s="218" t="s">
        <v>1</v>
      </c>
      <c r="F950" s="219" t="s">
        <v>462</v>
      </c>
      <c r="G950" s="216"/>
      <c r="H950" s="220">
        <v>126.905</v>
      </c>
      <c r="I950" s="221"/>
      <c r="J950" s="216"/>
      <c r="K950" s="216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146</v>
      </c>
      <c r="AU950" s="226" t="s">
        <v>144</v>
      </c>
      <c r="AV950" s="13" t="s">
        <v>144</v>
      </c>
      <c r="AW950" s="13" t="s">
        <v>33</v>
      </c>
      <c r="AX950" s="13" t="s">
        <v>77</v>
      </c>
      <c r="AY950" s="226" t="s">
        <v>137</v>
      </c>
    </row>
    <row r="951" spans="2:51" s="16" customFormat="1" ht="11.25">
      <c r="B951" s="259"/>
      <c r="C951" s="260"/>
      <c r="D951" s="217" t="s">
        <v>146</v>
      </c>
      <c r="E951" s="261" t="s">
        <v>1</v>
      </c>
      <c r="F951" s="262" t="s">
        <v>307</v>
      </c>
      <c r="G951" s="260"/>
      <c r="H951" s="263">
        <v>126.905</v>
      </c>
      <c r="I951" s="264"/>
      <c r="J951" s="260"/>
      <c r="K951" s="260"/>
      <c r="L951" s="265"/>
      <c r="M951" s="266"/>
      <c r="N951" s="267"/>
      <c r="O951" s="267"/>
      <c r="P951" s="267"/>
      <c r="Q951" s="267"/>
      <c r="R951" s="267"/>
      <c r="S951" s="267"/>
      <c r="T951" s="268"/>
      <c r="AT951" s="269" t="s">
        <v>146</v>
      </c>
      <c r="AU951" s="269" t="s">
        <v>144</v>
      </c>
      <c r="AV951" s="16" t="s">
        <v>151</v>
      </c>
      <c r="AW951" s="16" t="s">
        <v>33</v>
      </c>
      <c r="AX951" s="16" t="s">
        <v>77</v>
      </c>
      <c r="AY951" s="269" t="s">
        <v>137</v>
      </c>
    </row>
    <row r="952" spans="2:51" s="13" customFormat="1" ht="11.25">
      <c r="B952" s="215"/>
      <c r="C952" s="216"/>
      <c r="D952" s="217" t="s">
        <v>146</v>
      </c>
      <c r="E952" s="218" t="s">
        <v>1</v>
      </c>
      <c r="F952" s="219" t="s">
        <v>463</v>
      </c>
      <c r="G952" s="216"/>
      <c r="H952" s="220">
        <v>37.2</v>
      </c>
      <c r="I952" s="221"/>
      <c r="J952" s="216"/>
      <c r="K952" s="216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146</v>
      </c>
      <c r="AU952" s="226" t="s">
        <v>144</v>
      </c>
      <c r="AV952" s="13" t="s">
        <v>144</v>
      </c>
      <c r="AW952" s="13" t="s">
        <v>33</v>
      </c>
      <c r="AX952" s="13" t="s">
        <v>77</v>
      </c>
      <c r="AY952" s="226" t="s">
        <v>137</v>
      </c>
    </row>
    <row r="953" spans="2:51" s="16" customFormat="1" ht="11.25">
      <c r="B953" s="259"/>
      <c r="C953" s="260"/>
      <c r="D953" s="217" t="s">
        <v>146</v>
      </c>
      <c r="E953" s="261" t="s">
        <v>1</v>
      </c>
      <c r="F953" s="262" t="s">
        <v>307</v>
      </c>
      <c r="G953" s="260"/>
      <c r="H953" s="263">
        <v>37.2</v>
      </c>
      <c r="I953" s="264"/>
      <c r="J953" s="260"/>
      <c r="K953" s="260"/>
      <c r="L953" s="265"/>
      <c r="M953" s="266"/>
      <c r="N953" s="267"/>
      <c r="O953" s="267"/>
      <c r="P953" s="267"/>
      <c r="Q953" s="267"/>
      <c r="R953" s="267"/>
      <c r="S953" s="267"/>
      <c r="T953" s="268"/>
      <c r="AT953" s="269" t="s">
        <v>146</v>
      </c>
      <c r="AU953" s="269" t="s">
        <v>144</v>
      </c>
      <c r="AV953" s="16" t="s">
        <v>151</v>
      </c>
      <c r="AW953" s="16" t="s">
        <v>33</v>
      </c>
      <c r="AX953" s="16" t="s">
        <v>77</v>
      </c>
      <c r="AY953" s="269" t="s">
        <v>137</v>
      </c>
    </row>
    <row r="954" spans="2:51" s="15" customFormat="1" ht="11.25">
      <c r="B954" s="248"/>
      <c r="C954" s="249"/>
      <c r="D954" s="217" t="s">
        <v>146</v>
      </c>
      <c r="E954" s="250" t="s">
        <v>1</v>
      </c>
      <c r="F954" s="251" t="s">
        <v>217</v>
      </c>
      <c r="G954" s="249"/>
      <c r="H954" s="252">
        <v>164.10500000000002</v>
      </c>
      <c r="I954" s="253"/>
      <c r="J954" s="249"/>
      <c r="K954" s="249"/>
      <c r="L954" s="254"/>
      <c r="M954" s="255"/>
      <c r="N954" s="256"/>
      <c r="O954" s="256"/>
      <c r="P954" s="256"/>
      <c r="Q954" s="256"/>
      <c r="R954" s="256"/>
      <c r="S954" s="256"/>
      <c r="T954" s="257"/>
      <c r="AT954" s="258" t="s">
        <v>146</v>
      </c>
      <c r="AU954" s="258" t="s">
        <v>144</v>
      </c>
      <c r="AV954" s="15" t="s">
        <v>143</v>
      </c>
      <c r="AW954" s="15" t="s">
        <v>33</v>
      </c>
      <c r="AX954" s="15" t="s">
        <v>84</v>
      </c>
      <c r="AY954" s="258" t="s">
        <v>137</v>
      </c>
    </row>
    <row r="955" spans="1:65" s="2" customFormat="1" ht="21.75" customHeight="1">
      <c r="A955" s="35"/>
      <c r="B955" s="36"/>
      <c r="C955" s="201" t="s">
        <v>1319</v>
      </c>
      <c r="D955" s="201" t="s">
        <v>139</v>
      </c>
      <c r="E955" s="202" t="s">
        <v>1320</v>
      </c>
      <c r="F955" s="203" t="s">
        <v>1321</v>
      </c>
      <c r="G955" s="204" t="s">
        <v>177</v>
      </c>
      <c r="H955" s="205">
        <v>164.105</v>
      </c>
      <c r="I955" s="206"/>
      <c r="J955" s="207">
        <f>ROUND(I955*H955,2)</f>
        <v>0</v>
      </c>
      <c r="K955" s="208"/>
      <c r="L955" s="40"/>
      <c r="M955" s="209" t="s">
        <v>1</v>
      </c>
      <c r="N955" s="210" t="s">
        <v>43</v>
      </c>
      <c r="O955" s="72"/>
      <c r="P955" s="211">
        <f>O955*H955</f>
        <v>0</v>
      </c>
      <c r="Q955" s="211">
        <v>0.00014</v>
      </c>
      <c r="R955" s="211">
        <f>Q955*H955</f>
        <v>0.022974699999999997</v>
      </c>
      <c r="S955" s="211">
        <v>0</v>
      </c>
      <c r="T955" s="212">
        <f>S955*H955</f>
        <v>0</v>
      </c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R955" s="213" t="s">
        <v>224</v>
      </c>
      <c r="AT955" s="213" t="s">
        <v>139</v>
      </c>
      <c r="AU955" s="213" t="s">
        <v>144</v>
      </c>
      <c r="AY955" s="18" t="s">
        <v>137</v>
      </c>
      <c r="BE955" s="214">
        <f>IF(N955="základní",J955,0)</f>
        <v>0</v>
      </c>
      <c r="BF955" s="214">
        <f>IF(N955="snížená",J955,0)</f>
        <v>0</v>
      </c>
      <c r="BG955" s="214">
        <f>IF(N955="zákl. přenesená",J955,0)</f>
        <v>0</v>
      </c>
      <c r="BH955" s="214">
        <f>IF(N955="sníž. přenesená",J955,0)</f>
        <v>0</v>
      </c>
      <c r="BI955" s="214">
        <f>IF(N955="nulová",J955,0)</f>
        <v>0</v>
      </c>
      <c r="BJ955" s="18" t="s">
        <v>144</v>
      </c>
      <c r="BK955" s="214">
        <f>ROUND(I955*H955,2)</f>
        <v>0</v>
      </c>
      <c r="BL955" s="18" t="s">
        <v>224</v>
      </c>
      <c r="BM955" s="213" t="s">
        <v>1322</v>
      </c>
    </row>
    <row r="956" spans="2:51" s="13" customFormat="1" ht="11.25">
      <c r="B956" s="215"/>
      <c r="C956" s="216"/>
      <c r="D956" s="217" t="s">
        <v>146</v>
      </c>
      <c r="E956" s="218" t="s">
        <v>1</v>
      </c>
      <c r="F956" s="219" t="s">
        <v>462</v>
      </c>
      <c r="G956" s="216"/>
      <c r="H956" s="220">
        <v>126.905</v>
      </c>
      <c r="I956" s="221"/>
      <c r="J956" s="216"/>
      <c r="K956" s="216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146</v>
      </c>
      <c r="AU956" s="226" t="s">
        <v>144</v>
      </c>
      <c r="AV956" s="13" t="s">
        <v>144</v>
      </c>
      <c r="AW956" s="13" t="s">
        <v>33</v>
      </c>
      <c r="AX956" s="13" t="s">
        <v>77</v>
      </c>
      <c r="AY956" s="226" t="s">
        <v>137</v>
      </c>
    </row>
    <row r="957" spans="2:51" s="16" customFormat="1" ht="11.25">
      <c r="B957" s="259"/>
      <c r="C957" s="260"/>
      <c r="D957" s="217" t="s">
        <v>146</v>
      </c>
      <c r="E957" s="261" t="s">
        <v>1</v>
      </c>
      <c r="F957" s="262" t="s">
        <v>307</v>
      </c>
      <c r="G957" s="260"/>
      <c r="H957" s="263">
        <v>126.905</v>
      </c>
      <c r="I957" s="264"/>
      <c r="J957" s="260"/>
      <c r="K957" s="260"/>
      <c r="L957" s="265"/>
      <c r="M957" s="266"/>
      <c r="N957" s="267"/>
      <c r="O957" s="267"/>
      <c r="P957" s="267"/>
      <c r="Q957" s="267"/>
      <c r="R957" s="267"/>
      <c r="S957" s="267"/>
      <c r="T957" s="268"/>
      <c r="AT957" s="269" t="s">
        <v>146</v>
      </c>
      <c r="AU957" s="269" t="s">
        <v>144</v>
      </c>
      <c r="AV957" s="16" t="s">
        <v>151</v>
      </c>
      <c r="AW957" s="16" t="s">
        <v>33</v>
      </c>
      <c r="AX957" s="16" t="s">
        <v>77</v>
      </c>
      <c r="AY957" s="269" t="s">
        <v>137</v>
      </c>
    </row>
    <row r="958" spans="2:51" s="13" customFormat="1" ht="11.25">
      <c r="B958" s="215"/>
      <c r="C958" s="216"/>
      <c r="D958" s="217" t="s">
        <v>146</v>
      </c>
      <c r="E958" s="218" t="s">
        <v>1</v>
      </c>
      <c r="F958" s="219" t="s">
        <v>463</v>
      </c>
      <c r="G958" s="216"/>
      <c r="H958" s="220">
        <v>37.2</v>
      </c>
      <c r="I958" s="221"/>
      <c r="J958" s="216"/>
      <c r="K958" s="216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146</v>
      </c>
      <c r="AU958" s="226" t="s">
        <v>144</v>
      </c>
      <c r="AV958" s="13" t="s">
        <v>144</v>
      </c>
      <c r="AW958" s="13" t="s">
        <v>33</v>
      </c>
      <c r="AX958" s="13" t="s">
        <v>77</v>
      </c>
      <c r="AY958" s="226" t="s">
        <v>137</v>
      </c>
    </row>
    <row r="959" spans="2:51" s="16" customFormat="1" ht="11.25">
      <c r="B959" s="259"/>
      <c r="C959" s="260"/>
      <c r="D959" s="217" t="s">
        <v>146</v>
      </c>
      <c r="E959" s="261" t="s">
        <v>1</v>
      </c>
      <c r="F959" s="262" t="s">
        <v>307</v>
      </c>
      <c r="G959" s="260"/>
      <c r="H959" s="263">
        <v>37.2</v>
      </c>
      <c r="I959" s="264"/>
      <c r="J959" s="260"/>
      <c r="K959" s="260"/>
      <c r="L959" s="265"/>
      <c r="M959" s="266"/>
      <c r="N959" s="267"/>
      <c r="O959" s="267"/>
      <c r="P959" s="267"/>
      <c r="Q959" s="267"/>
      <c r="R959" s="267"/>
      <c r="S959" s="267"/>
      <c r="T959" s="268"/>
      <c r="AT959" s="269" t="s">
        <v>146</v>
      </c>
      <c r="AU959" s="269" t="s">
        <v>144</v>
      </c>
      <c r="AV959" s="16" t="s">
        <v>151</v>
      </c>
      <c r="AW959" s="16" t="s">
        <v>33</v>
      </c>
      <c r="AX959" s="16" t="s">
        <v>77</v>
      </c>
      <c r="AY959" s="269" t="s">
        <v>137</v>
      </c>
    </row>
    <row r="960" spans="2:51" s="15" customFormat="1" ht="11.25">
      <c r="B960" s="248"/>
      <c r="C960" s="249"/>
      <c r="D960" s="217" t="s">
        <v>146</v>
      </c>
      <c r="E960" s="250" t="s">
        <v>1</v>
      </c>
      <c r="F960" s="251" t="s">
        <v>217</v>
      </c>
      <c r="G960" s="249"/>
      <c r="H960" s="252">
        <v>164.10500000000002</v>
      </c>
      <c r="I960" s="253"/>
      <c r="J960" s="249"/>
      <c r="K960" s="249"/>
      <c r="L960" s="254"/>
      <c r="M960" s="255"/>
      <c r="N960" s="256"/>
      <c r="O960" s="256"/>
      <c r="P960" s="256"/>
      <c r="Q960" s="256"/>
      <c r="R960" s="256"/>
      <c r="S960" s="256"/>
      <c r="T960" s="257"/>
      <c r="AT960" s="258" t="s">
        <v>146</v>
      </c>
      <c r="AU960" s="258" t="s">
        <v>144</v>
      </c>
      <c r="AV960" s="15" t="s">
        <v>143</v>
      </c>
      <c r="AW960" s="15" t="s">
        <v>33</v>
      </c>
      <c r="AX960" s="15" t="s">
        <v>84</v>
      </c>
      <c r="AY960" s="258" t="s">
        <v>137</v>
      </c>
    </row>
    <row r="961" spans="1:65" s="2" customFormat="1" ht="21.75" customHeight="1">
      <c r="A961" s="35"/>
      <c r="B961" s="36"/>
      <c r="C961" s="201" t="s">
        <v>1323</v>
      </c>
      <c r="D961" s="201" t="s">
        <v>139</v>
      </c>
      <c r="E961" s="202" t="s">
        <v>1324</v>
      </c>
      <c r="F961" s="203" t="s">
        <v>1325</v>
      </c>
      <c r="G961" s="204" t="s">
        <v>177</v>
      </c>
      <c r="H961" s="205">
        <v>164.105</v>
      </c>
      <c r="I961" s="206"/>
      <c r="J961" s="207">
        <f>ROUND(I961*H961,2)</f>
        <v>0</v>
      </c>
      <c r="K961" s="208"/>
      <c r="L961" s="40"/>
      <c r="M961" s="209" t="s">
        <v>1</v>
      </c>
      <c r="N961" s="210" t="s">
        <v>43</v>
      </c>
      <c r="O961" s="72"/>
      <c r="P961" s="211">
        <f>O961*H961</f>
        <v>0</v>
      </c>
      <c r="Q961" s="211">
        <v>0.00072</v>
      </c>
      <c r="R961" s="211">
        <f>Q961*H961</f>
        <v>0.1181556</v>
      </c>
      <c r="S961" s="211">
        <v>0</v>
      </c>
      <c r="T961" s="212">
        <f>S961*H961</f>
        <v>0</v>
      </c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R961" s="213" t="s">
        <v>224</v>
      </c>
      <c r="AT961" s="213" t="s">
        <v>139</v>
      </c>
      <c r="AU961" s="213" t="s">
        <v>144</v>
      </c>
      <c r="AY961" s="18" t="s">
        <v>137</v>
      </c>
      <c r="BE961" s="214">
        <f>IF(N961="základní",J961,0)</f>
        <v>0</v>
      </c>
      <c r="BF961" s="214">
        <f>IF(N961="snížená",J961,0)</f>
        <v>0</v>
      </c>
      <c r="BG961" s="214">
        <f>IF(N961="zákl. přenesená",J961,0)</f>
        <v>0</v>
      </c>
      <c r="BH961" s="214">
        <f>IF(N961="sníž. přenesená",J961,0)</f>
        <v>0</v>
      </c>
      <c r="BI961" s="214">
        <f>IF(N961="nulová",J961,0)</f>
        <v>0</v>
      </c>
      <c r="BJ961" s="18" t="s">
        <v>144</v>
      </c>
      <c r="BK961" s="214">
        <f>ROUND(I961*H961,2)</f>
        <v>0</v>
      </c>
      <c r="BL961" s="18" t="s">
        <v>224</v>
      </c>
      <c r="BM961" s="213" t="s">
        <v>1326</v>
      </c>
    </row>
    <row r="962" spans="2:51" s="13" customFormat="1" ht="11.25">
      <c r="B962" s="215"/>
      <c r="C962" s="216"/>
      <c r="D962" s="217" t="s">
        <v>146</v>
      </c>
      <c r="E962" s="218" t="s">
        <v>1</v>
      </c>
      <c r="F962" s="219" t="s">
        <v>462</v>
      </c>
      <c r="G962" s="216"/>
      <c r="H962" s="220">
        <v>126.905</v>
      </c>
      <c r="I962" s="221"/>
      <c r="J962" s="216"/>
      <c r="K962" s="216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146</v>
      </c>
      <c r="AU962" s="226" t="s">
        <v>144</v>
      </c>
      <c r="AV962" s="13" t="s">
        <v>144</v>
      </c>
      <c r="AW962" s="13" t="s">
        <v>33</v>
      </c>
      <c r="AX962" s="13" t="s">
        <v>77</v>
      </c>
      <c r="AY962" s="226" t="s">
        <v>137</v>
      </c>
    </row>
    <row r="963" spans="2:51" s="16" customFormat="1" ht="11.25">
      <c r="B963" s="259"/>
      <c r="C963" s="260"/>
      <c r="D963" s="217" t="s">
        <v>146</v>
      </c>
      <c r="E963" s="261" t="s">
        <v>1</v>
      </c>
      <c r="F963" s="262" t="s">
        <v>307</v>
      </c>
      <c r="G963" s="260"/>
      <c r="H963" s="263">
        <v>126.905</v>
      </c>
      <c r="I963" s="264"/>
      <c r="J963" s="260"/>
      <c r="K963" s="260"/>
      <c r="L963" s="265"/>
      <c r="M963" s="266"/>
      <c r="N963" s="267"/>
      <c r="O963" s="267"/>
      <c r="P963" s="267"/>
      <c r="Q963" s="267"/>
      <c r="R963" s="267"/>
      <c r="S963" s="267"/>
      <c r="T963" s="268"/>
      <c r="AT963" s="269" t="s">
        <v>146</v>
      </c>
      <c r="AU963" s="269" t="s">
        <v>144</v>
      </c>
      <c r="AV963" s="16" t="s">
        <v>151</v>
      </c>
      <c r="AW963" s="16" t="s">
        <v>33</v>
      </c>
      <c r="AX963" s="16" t="s">
        <v>77</v>
      </c>
      <c r="AY963" s="269" t="s">
        <v>137</v>
      </c>
    </row>
    <row r="964" spans="2:51" s="13" customFormat="1" ht="11.25">
      <c r="B964" s="215"/>
      <c r="C964" s="216"/>
      <c r="D964" s="217" t="s">
        <v>146</v>
      </c>
      <c r="E964" s="218" t="s">
        <v>1</v>
      </c>
      <c r="F964" s="219" t="s">
        <v>463</v>
      </c>
      <c r="G964" s="216"/>
      <c r="H964" s="220">
        <v>37.2</v>
      </c>
      <c r="I964" s="221"/>
      <c r="J964" s="216"/>
      <c r="K964" s="216"/>
      <c r="L964" s="222"/>
      <c r="M964" s="223"/>
      <c r="N964" s="224"/>
      <c r="O964" s="224"/>
      <c r="P964" s="224"/>
      <c r="Q964" s="224"/>
      <c r="R964" s="224"/>
      <c r="S964" s="224"/>
      <c r="T964" s="225"/>
      <c r="AT964" s="226" t="s">
        <v>146</v>
      </c>
      <c r="AU964" s="226" t="s">
        <v>144</v>
      </c>
      <c r="AV964" s="13" t="s">
        <v>144</v>
      </c>
      <c r="AW964" s="13" t="s">
        <v>33</v>
      </c>
      <c r="AX964" s="13" t="s">
        <v>77</v>
      </c>
      <c r="AY964" s="226" t="s">
        <v>137</v>
      </c>
    </row>
    <row r="965" spans="2:51" s="16" customFormat="1" ht="11.25">
      <c r="B965" s="259"/>
      <c r="C965" s="260"/>
      <c r="D965" s="217" t="s">
        <v>146</v>
      </c>
      <c r="E965" s="261" t="s">
        <v>1</v>
      </c>
      <c r="F965" s="262" t="s">
        <v>307</v>
      </c>
      <c r="G965" s="260"/>
      <c r="H965" s="263">
        <v>37.2</v>
      </c>
      <c r="I965" s="264"/>
      <c r="J965" s="260"/>
      <c r="K965" s="260"/>
      <c r="L965" s="265"/>
      <c r="M965" s="266"/>
      <c r="N965" s="267"/>
      <c r="O965" s="267"/>
      <c r="P965" s="267"/>
      <c r="Q965" s="267"/>
      <c r="R965" s="267"/>
      <c r="S965" s="267"/>
      <c r="T965" s="268"/>
      <c r="AT965" s="269" t="s">
        <v>146</v>
      </c>
      <c r="AU965" s="269" t="s">
        <v>144</v>
      </c>
      <c r="AV965" s="16" t="s">
        <v>151</v>
      </c>
      <c r="AW965" s="16" t="s">
        <v>33</v>
      </c>
      <c r="AX965" s="16" t="s">
        <v>77</v>
      </c>
      <c r="AY965" s="269" t="s">
        <v>137</v>
      </c>
    </row>
    <row r="966" spans="2:51" s="15" customFormat="1" ht="11.25">
      <c r="B966" s="248"/>
      <c r="C966" s="249"/>
      <c r="D966" s="217" t="s">
        <v>146</v>
      </c>
      <c r="E966" s="250" t="s">
        <v>1</v>
      </c>
      <c r="F966" s="251" t="s">
        <v>217</v>
      </c>
      <c r="G966" s="249"/>
      <c r="H966" s="252">
        <v>164.10500000000002</v>
      </c>
      <c r="I966" s="253"/>
      <c r="J966" s="249"/>
      <c r="K966" s="249"/>
      <c r="L966" s="254"/>
      <c r="M966" s="255"/>
      <c r="N966" s="256"/>
      <c r="O966" s="256"/>
      <c r="P966" s="256"/>
      <c r="Q966" s="256"/>
      <c r="R966" s="256"/>
      <c r="S966" s="256"/>
      <c r="T966" s="257"/>
      <c r="AT966" s="258" t="s">
        <v>146</v>
      </c>
      <c r="AU966" s="258" t="s">
        <v>144</v>
      </c>
      <c r="AV966" s="15" t="s">
        <v>143</v>
      </c>
      <c r="AW966" s="15" t="s">
        <v>33</v>
      </c>
      <c r="AX966" s="15" t="s">
        <v>84</v>
      </c>
      <c r="AY966" s="258" t="s">
        <v>137</v>
      </c>
    </row>
    <row r="967" spans="1:65" s="2" customFormat="1" ht="16.5" customHeight="1">
      <c r="A967" s="35"/>
      <c r="B967" s="36"/>
      <c r="C967" s="201" t="s">
        <v>1327</v>
      </c>
      <c r="D967" s="201" t="s">
        <v>139</v>
      </c>
      <c r="E967" s="202" t="s">
        <v>1328</v>
      </c>
      <c r="F967" s="203" t="s">
        <v>1329</v>
      </c>
      <c r="G967" s="204" t="s">
        <v>207</v>
      </c>
      <c r="H967" s="205">
        <v>24</v>
      </c>
      <c r="I967" s="206"/>
      <c r="J967" s="207">
        <f>ROUND(I967*H967,2)</f>
        <v>0</v>
      </c>
      <c r="K967" s="208"/>
      <c r="L967" s="40"/>
      <c r="M967" s="209" t="s">
        <v>1</v>
      </c>
      <c r="N967" s="210" t="s">
        <v>43</v>
      </c>
      <c r="O967" s="72"/>
      <c r="P967" s="211">
        <f>O967*H967</f>
        <v>0</v>
      </c>
      <c r="Q967" s="211">
        <v>0</v>
      </c>
      <c r="R967" s="211">
        <f>Q967*H967</f>
        <v>0</v>
      </c>
      <c r="S967" s="211">
        <v>0</v>
      </c>
      <c r="T967" s="212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13" t="s">
        <v>224</v>
      </c>
      <c r="AT967" s="213" t="s">
        <v>139</v>
      </c>
      <c r="AU967" s="213" t="s">
        <v>144</v>
      </c>
      <c r="AY967" s="18" t="s">
        <v>137</v>
      </c>
      <c r="BE967" s="214">
        <f>IF(N967="základní",J967,0)</f>
        <v>0</v>
      </c>
      <c r="BF967" s="214">
        <f>IF(N967="snížená",J967,0)</f>
        <v>0</v>
      </c>
      <c r="BG967" s="214">
        <f>IF(N967="zákl. přenesená",J967,0)</f>
        <v>0</v>
      </c>
      <c r="BH967" s="214">
        <f>IF(N967="sníž. přenesená",J967,0)</f>
        <v>0</v>
      </c>
      <c r="BI967" s="214">
        <f>IF(N967="nulová",J967,0)</f>
        <v>0</v>
      </c>
      <c r="BJ967" s="18" t="s">
        <v>144</v>
      </c>
      <c r="BK967" s="214">
        <f>ROUND(I967*H967,2)</f>
        <v>0</v>
      </c>
      <c r="BL967" s="18" t="s">
        <v>224</v>
      </c>
      <c r="BM967" s="213" t="s">
        <v>1330</v>
      </c>
    </row>
    <row r="968" spans="2:51" s="13" customFormat="1" ht="11.25">
      <c r="B968" s="215"/>
      <c r="C968" s="216"/>
      <c r="D968" s="217" t="s">
        <v>146</v>
      </c>
      <c r="E968" s="218" t="s">
        <v>1</v>
      </c>
      <c r="F968" s="219" t="s">
        <v>1331</v>
      </c>
      <c r="G968" s="216"/>
      <c r="H968" s="220">
        <v>24</v>
      </c>
      <c r="I968" s="221"/>
      <c r="J968" s="216"/>
      <c r="K968" s="216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146</v>
      </c>
      <c r="AU968" s="226" t="s">
        <v>144</v>
      </c>
      <c r="AV968" s="13" t="s">
        <v>144</v>
      </c>
      <c r="AW968" s="13" t="s">
        <v>33</v>
      </c>
      <c r="AX968" s="13" t="s">
        <v>84</v>
      </c>
      <c r="AY968" s="226" t="s">
        <v>137</v>
      </c>
    </row>
    <row r="969" spans="2:63" s="12" customFormat="1" ht="22.9" customHeight="1">
      <c r="B969" s="185"/>
      <c r="C969" s="186"/>
      <c r="D969" s="187" t="s">
        <v>76</v>
      </c>
      <c r="E969" s="199" t="s">
        <v>1332</v>
      </c>
      <c r="F969" s="199" t="s">
        <v>1333</v>
      </c>
      <c r="G969" s="186"/>
      <c r="H969" s="186"/>
      <c r="I969" s="189"/>
      <c r="J969" s="200">
        <f>BK969</f>
        <v>0</v>
      </c>
      <c r="K969" s="186"/>
      <c r="L969" s="191"/>
      <c r="M969" s="192"/>
      <c r="N969" s="193"/>
      <c r="O969" s="193"/>
      <c r="P969" s="194">
        <f>SUM(P970:P997)</f>
        <v>0</v>
      </c>
      <c r="Q969" s="193"/>
      <c r="R969" s="194">
        <f>SUM(R970:R997)</f>
        <v>0.9157747700000001</v>
      </c>
      <c r="S969" s="193"/>
      <c r="T969" s="195">
        <f>SUM(T970:T997)</f>
        <v>0</v>
      </c>
      <c r="AR969" s="196" t="s">
        <v>144</v>
      </c>
      <c r="AT969" s="197" t="s">
        <v>76</v>
      </c>
      <c r="AU969" s="197" t="s">
        <v>84</v>
      </c>
      <c r="AY969" s="196" t="s">
        <v>137</v>
      </c>
      <c r="BK969" s="198">
        <f>SUM(BK970:BK997)</f>
        <v>0</v>
      </c>
    </row>
    <row r="970" spans="1:65" s="2" customFormat="1" ht="21.75" customHeight="1">
      <c r="A970" s="35"/>
      <c r="B970" s="36"/>
      <c r="C970" s="201" t="s">
        <v>1334</v>
      </c>
      <c r="D970" s="201" t="s">
        <v>139</v>
      </c>
      <c r="E970" s="202" t="s">
        <v>1335</v>
      </c>
      <c r="F970" s="203" t="s">
        <v>1336</v>
      </c>
      <c r="G970" s="204" t="s">
        <v>177</v>
      </c>
      <c r="H970" s="205">
        <v>2233.597</v>
      </c>
      <c r="I970" s="206"/>
      <c r="J970" s="207">
        <f>ROUND(I970*H970,2)</f>
        <v>0</v>
      </c>
      <c r="K970" s="208"/>
      <c r="L970" s="40"/>
      <c r="M970" s="209" t="s">
        <v>1</v>
      </c>
      <c r="N970" s="210" t="s">
        <v>43</v>
      </c>
      <c r="O970" s="72"/>
      <c r="P970" s="211">
        <f>O970*H970</f>
        <v>0</v>
      </c>
      <c r="Q970" s="211">
        <v>0.00021</v>
      </c>
      <c r="R970" s="211">
        <f>Q970*H970</f>
        <v>0.4690553700000001</v>
      </c>
      <c r="S970" s="211">
        <v>0</v>
      </c>
      <c r="T970" s="212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213" t="s">
        <v>224</v>
      </c>
      <c r="AT970" s="213" t="s">
        <v>139</v>
      </c>
      <c r="AU970" s="213" t="s">
        <v>144</v>
      </c>
      <c r="AY970" s="18" t="s">
        <v>137</v>
      </c>
      <c r="BE970" s="214">
        <f>IF(N970="základní",J970,0)</f>
        <v>0</v>
      </c>
      <c r="BF970" s="214">
        <f>IF(N970="snížená",J970,0)</f>
        <v>0</v>
      </c>
      <c r="BG970" s="214">
        <f>IF(N970="zákl. přenesená",J970,0)</f>
        <v>0</v>
      </c>
      <c r="BH970" s="214">
        <f>IF(N970="sníž. přenesená",J970,0)</f>
        <v>0</v>
      </c>
      <c r="BI970" s="214">
        <f>IF(N970="nulová",J970,0)</f>
        <v>0</v>
      </c>
      <c r="BJ970" s="18" t="s">
        <v>144</v>
      </c>
      <c r="BK970" s="214">
        <f>ROUND(I970*H970,2)</f>
        <v>0</v>
      </c>
      <c r="BL970" s="18" t="s">
        <v>224</v>
      </c>
      <c r="BM970" s="213" t="s">
        <v>1337</v>
      </c>
    </row>
    <row r="971" spans="2:51" s="14" customFormat="1" ht="11.25">
      <c r="B971" s="227"/>
      <c r="C971" s="228"/>
      <c r="D971" s="217" t="s">
        <v>146</v>
      </c>
      <c r="E971" s="229" t="s">
        <v>1</v>
      </c>
      <c r="F971" s="230" t="s">
        <v>253</v>
      </c>
      <c r="G971" s="228"/>
      <c r="H971" s="229" t="s">
        <v>1</v>
      </c>
      <c r="I971" s="231"/>
      <c r="J971" s="228"/>
      <c r="K971" s="228"/>
      <c r="L971" s="232"/>
      <c r="M971" s="233"/>
      <c r="N971" s="234"/>
      <c r="O971" s="234"/>
      <c r="P971" s="234"/>
      <c r="Q971" s="234"/>
      <c r="R971" s="234"/>
      <c r="S971" s="234"/>
      <c r="T971" s="235"/>
      <c r="AT971" s="236" t="s">
        <v>146</v>
      </c>
      <c r="AU971" s="236" t="s">
        <v>144</v>
      </c>
      <c r="AV971" s="14" t="s">
        <v>84</v>
      </c>
      <c r="AW971" s="14" t="s">
        <v>33</v>
      </c>
      <c r="AX971" s="14" t="s">
        <v>77</v>
      </c>
      <c r="AY971" s="236" t="s">
        <v>137</v>
      </c>
    </row>
    <row r="972" spans="2:51" s="13" customFormat="1" ht="22.5">
      <c r="B972" s="215"/>
      <c r="C972" s="216"/>
      <c r="D972" s="217" t="s">
        <v>146</v>
      </c>
      <c r="E972" s="218" t="s">
        <v>1</v>
      </c>
      <c r="F972" s="219" t="s">
        <v>254</v>
      </c>
      <c r="G972" s="216"/>
      <c r="H972" s="220">
        <v>197.7</v>
      </c>
      <c r="I972" s="221"/>
      <c r="J972" s="216"/>
      <c r="K972" s="216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146</v>
      </c>
      <c r="AU972" s="226" t="s">
        <v>144</v>
      </c>
      <c r="AV972" s="13" t="s">
        <v>144</v>
      </c>
      <c r="AW972" s="13" t="s">
        <v>33</v>
      </c>
      <c r="AX972" s="13" t="s">
        <v>77</v>
      </c>
      <c r="AY972" s="226" t="s">
        <v>137</v>
      </c>
    </row>
    <row r="973" spans="2:51" s="13" customFormat="1" ht="11.25">
      <c r="B973" s="215"/>
      <c r="C973" s="216"/>
      <c r="D973" s="217" t="s">
        <v>146</v>
      </c>
      <c r="E973" s="218" t="s">
        <v>1</v>
      </c>
      <c r="F973" s="219" t="s">
        <v>255</v>
      </c>
      <c r="G973" s="216"/>
      <c r="H973" s="220">
        <v>245.4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146</v>
      </c>
      <c r="AU973" s="226" t="s">
        <v>144</v>
      </c>
      <c r="AV973" s="13" t="s">
        <v>144</v>
      </c>
      <c r="AW973" s="13" t="s">
        <v>33</v>
      </c>
      <c r="AX973" s="13" t="s">
        <v>77</v>
      </c>
      <c r="AY973" s="226" t="s">
        <v>137</v>
      </c>
    </row>
    <row r="974" spans="2:51" s="13" customFormat="1" ht="11.25">
      <c r="B974" s="215"/>
      <c r="C974" s="216"/>
      <c r="D974" s="217" t="s">
        <v>146</v>
      </c>
      <c r="E974" s="218" t="s">
        <v>1</v>
      </c>
      <c r="F974" s="219" t="s">
        <v>256</v>
      </c>
      <c r="G974" s="216"/>
      <c r="H974" s="220">
        <v>56</v>
      </c>
      <c r="I974" s="221"/>
      <c r="J974" s="216"/>
      <c r="K974" s="216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146</v>
      </c>
      <c r="AU974" s="226" t="s">
        <v>144</v>
      </c>
      <c r="AV974" s="13" t="s">
        <v>144</v>
      </c>
      <c r="AW974" s="13" t="s">
        <v>33</v>
      </c>
      <c r="AX974" s="13" t="s">
        <v>77</v>
      </c>
      <c r="AY974" s="226" t="s">
        <v>137</v>
      </c>
    </row>
    <row r="975" spans="2:51" s="13" customFormat="1" ht="11.25">
      <c r="B975" s="215"/>
      <c r="C975" s="216"/>
      <c r="D975" s="217" t="s">
        <v>146</v>
      </c>
      <c r="E975" s="218" t="s">
        <v>1</v>
      </c>
      <c r="F975" s="219" t="s">
        <v>257</v>
      </c>
      <c r="G975" s="216"/>
      <c r="H975" s="220">
        <v>39.54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146</v>
      </c>
      <c r="AU975" s="226" t="s">
        <v>144</v>
      </c>
      <c r="AV975" s="13" t="s">
        <v>144</v>
      </c>
      <c r="AW975" s="13" t="s">
        <v>33</v>
      </c>
      <c r="AX975" s="13" t="s">
        <v>77</v>
      </c>
      <c r="AY975" s="226" t="s">
        <v>137</v>
      </c>
    </row>
    <row r="976" spans="2:51" s="13" customFormat="1" ht="11.25">
      <c r="B976" s="215"/>
      <c r="C976" s="216"/>
      <c r="D976" s="217" t="s">
        <v>146</v>
      </c>
      <c r="E976" s="218" t="s">
        <v>1</v>
      </c>
      <c r="F976" s="219" t="s">
        <v>249</v>
      </c>
      <c r="G976" s="216"/>
      <c r="H976" s="220">
        <v>150</v>
      </c>
      <c r="I976" s="221"/>
      <c r="J976" s="216"/>
      <c r="K976" s="216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146</v>
      </c>
      <c r="AU976" s="226" t="s">
        <v>144</v>
      </c>
      <c r="AV976" s="13" t="s">
        <v>144</v>
      </c>
      <c r="AW976" s="13" t="s">
        <v>33</v>
      </c>
      <c r="AX976" s="13" t="s">
        <v>77</v>
      </c>
      <c r="AY976" s="226" t="s">
        <v>137</v>
      </c>
    </row>
    <row r="977" spans="2:51" s="16" customFormat="1" ht="11.25">
      <c r="B977" s="259"/>
      <c r="C977" s="260"/>
      <c r="D977" s="217" t="s">
        <v>146</v>
      </c>
      <c r="E977" s="261" t="s">
        <v>1</v>
      </c>
      <c r="F977" s="262" t="s">
        <v>307</v>
      </c>
      <c r="G977" s="260"/>
      <c r="H977" s="263">
        <v>688.64</v>
      </c>
      <c r="I977" s="264"/>
      <c r="J977" s="260"/>
      <c r="K977" s="260"/>
      <c r="L977" s="265"/>
      <c r="M977" s="266"/>
      <c r="N977" s="267"/>
      <c r="O977" s="267"/>
      <c r="P977" s="267"/>
      <c r="Q977" s="267"/>
      <c r="R977" s="267"/>
      <c r="S977" s="267"/>
      <c r="T977" s="268"/>
      <c r="AT977" s="269" t="s">
        <v>146</v>
      </c>
      <c r="AU977" s="269" t="s">
        <v>144</v>
      </c>
      <c r="AV977" s="16" t="s">
        <v>151</v>
      </c>
      <c r="AW977" s="16" t="s">
        <v>33</v>
      </c>
      <c r="AX977" s="16" t="s">
        <v>77</v>
      </c>
      <c r="AY977" s="269" t="s">
        <v>137</v>
      </c>
    </row>
    <row r="978" spans="2:51" s="14" customFormat="1" ht="11.25">
      <c r="B978" s="227"/>
      <c r="C978" s="228"/>
      <c r="D978" s="217" t="s">
        <v>146</v>
      </c>
      <c r="E978" s="229" t="s">
        <v>1</v>
      </c>
      <c r="F978" s="230" t="s">
        <v>262</v>
      </c>
      <c r="G978" s="228"/>
      <c r="H978" s="229" t="s">
        <v>1</v>
      </c>
      <c r="I978" s="231"/>
      <c r="J978" s="228"/>
      <c r="K978" s="228"/>
      <c r="L978" s="232"/>
      <c r="M978" s="233"/>
      <c r="N978" s="234"/>
      <c r="O978" s="234"/>
      <c r="P978" s="234"/>
      <c r="Q978" s="234"/>
      <c r="R978" s="234"/>
      <c r="S978" s="234"/>
      <c r="T978" s="235"/>
      <c r="AT978" s="236" t="s">
        <v>146</v>
      </c>
      <c r="AU978" s="236" t="s">
        <v>144</v>
      </c>
      <c r="AV978" s="14" t="s">
        <v>84</v>
      </c>
      <c r="AW978" s="14" t="s">
        <v>33</v>
      </c>
      <c r="AX978" s="14" t="s">
        <v>77</v>
      </c>
      <c r="AY978" s="236" t="s">
        <v>137</v>
      </c>
    </row>
    <row r="979" spans="2:51" s="13" customFormat="1" ht="33.75">
      <c r="B979" s="215"/>
      <c r="C979" s="216"/>
      <c r="D979" s="217" t="s">
        <v>146</v>
      </c>
      <c r="E979" s="218" t="s">
        <v>1</v>
      </c>
      <c r="F979" s="219" t="s">
        <v>263</v>
      </c>
      <c r="G979" s="216"/>
      <c r="H979" s="220">
        <v>345.914</v>
      </c>
      <c r="I979" s="221"/>
      <c r="J979" s="216"/>
      <c r="K979" s="216"/>
      <c r="L979" s="222"/>
      <c r="M979" s="223"/>
      <c r="N979" s="224"/>
      <c r="O979" s="224"/>
      <c r="P979" s="224"/>
      <c r="Q979" s="224"/>
      <c r="R979" s="224"/>
      <c r="S979" s="224"/>
      <c r="T979" s="225"/>
      <c r="AT979" s="226" t="s">
        <v>146</v>
      </c>
      <c r="AU979" s="226" t="s">
        <v>144</v>
      </c>
      <c r="AV979" s="13" t="s">
        <v>144</v>
      </c>
      <c r="AW979" s="13" t="s">
        <v>33</v>
      </c>
      <c r="AX979" s="13" t="s">
        <v>77</v>
      </c>
      <c r="AY979" s="226" t="s">
        <v>137</v>
      </c>
    </row>
    <row r="980" spans="2:51" s="13" customFormat="1" ht="45">
      <c r="B980" s="215"/>
      <c r="C980" s="216"/>
      <c r="D980" s="217" t="s">
        <v>146</v>
      </c>
      <c r="E980" s="218" t="s">
        <v>1</v>
      </c>
      <c r="F980" s="219" t="s">
        <v>264</v>
      </c>
      <c r="G980" s="216"/>
      <c r="H980" s="220">
        <v>343.718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146</v>
      </c>
      <c r="AU980" s="226" t="s">
        <v>144</v>
      </c>
      <c r="AV980" s="13" t="s">
        <v>144</v>
      </c>
      <c r="AW980" s="13" t="s">
        <v>33</v>
      </c>
      <c r="AX980" s="13" t="s">
        <v>77</v>
      </c>
      <c r="AY980" s="226" t="s">
        <v>137</v>
      </c>
    </row>
    <row r="981" spans="2:51" s="13" customFormat="1" ht="33.75">
      <c r="B981" s="215"/>
      <c r="C981" s="216"/>
      <c r="D981" s="217" t="s">
        <v>146</v>
      </c>
      <c r="E981" s="218" t="s">
        <v>1</v>
      </c>
      <c r="F981" s="219" t="s">
        <v>265</v>
      </c>
      <c r="G981" s="216"/>
      <c r="H981" s="220">
        <v>855.325</v>
      </c>
      <c r="I981" s="221"/>
      <c r="J981" s="216"/>
      <c r="K981" s="216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146</v>
      </c>
      <c r="AU981" s="226" t="s">
        <v>144</v>
      </c>
      <c r="AV981" s="13" t="s">
        <v>144</v>
      </c>
      <c r="AW981" s="13" t="s">
        <v>33</v>
      </c>
      <c r="AX981" s="13" t="s">
        <v>77</v>
      </c>
      <c r="AY981" s="226" t="s">
        <v>137</v>
      </c>
    </row>
    <row r="982" spans="2:51" s="16" customFormat="1" ht="11.25">
      <c r="B982" s="259"/>
      <c r="C982" s="260"/>
      <c r="D982" s="217" t="s">
        <v>146</v>
      </c>
      <c r="E982" s="261" t="s">
        <v>1</v>
      </c>
      <c r="F982" s="262" t="s">
        <v>307</v>
      </c>
      <c r="G982" s="260"/>
      <c r="H982" s="263">
        <v>1544.957</v>
      </c>
      <c r="I982" s="264"/>
      <c r="J982" s="260"/>
      <c r="K982" s="260"/>
      <c r="L982" s="265"/>
      <c r="M982" s="266"/>
      <c r="N982" s="267"/>
      <c r="O982" s="267"/>
      <c r="P982" s="267"/>
      <c r="Q982" s="267"/>
      <c r="R982" s="267"/>
      <c r="S982" s="267"/>
      <c r="T982" s="268"/>
      <c r="AT982" s="269" t="s">
        <v>146</v>
      </c>
      <c r="AU982" s="269" t="s">
        <v>144</v>
      </c>
      <c r="AV982" s="16" t="s">
        <v>151</v>
      </c>
      <c r="AW982" s="16" t="s">
        <v>33</v>
      </c>
      <c r="AX982" s="16" t="s">
        <v>77</v>
      </c>
      <c r="AY982" s="269" t="s">
        <v>137</v>
      </c>
    </row>
    <row r="983" spans="2:51" s="15" customFormat="1" ht="11.25">
      <c r="B983" s="248"/>
      <c r="C983" s="249"/>
      <c r="D983" s="217" t="s">
        <v>146</v>
      </c>
      <c r="E983" s="250" t="s">
        <v>1</v>
      </c>
      <c r="F983" s="251" t="s">
        <v>217</v>
      </c>
      <c r="G983" s="249"/>
      <c r="H983" s="252">
        <v>2233.597</v>
      </c>
      <c r="I983" s="253"/>
      <c r="J983" s="249"/>
      <c r="K983" s="249"/>
      <c r="L983" s="254"/>
      <c r="M983" s="255"/>
      <c r="N983" s="256"/>
      <c r="O983" s="256"/>
      <c r="P983" s="256"/>
      <c r="Q983" s="256"/>
      <c r="R983" s="256"/>
      <c r="S983" s="256"/>
      <c r="T983" s="257"/>
      <c r="AT983" s="258" t="s">
        <v>146</v>
      </c>
      <c r="AU983" s="258" t="s">
        <v>144</v>
      </c>
      <c r="AV983" s="15" t="s">
        <v>143</v>
      </c>
      <c r="AW983" s="15" t="s">
        <v>33</v>
      </c>
      <c r="AX983" s="15" t="s">
        <v>84</v>
      </c>
      <c r="AY983" s="258" t="s">
        <v>137</v>
      </c>
    </row>
    <row r="984" spans="1:65" s="2" customFormat="1" ht="21.75" customHeight="1">
      <c r="A984" s="35"/>
      <c r="B984" s="36"/>
      <c r="C984" s="201" t="s">
        <v>1338</v>
      </c>
      <c r="D984" s="201" t="s">
        <v>139</v>
      </c>
      <c r="E984" s="202" t="s">
        <v>1339</v>
      </c>
      <c r="F984" s="203" t="s">
        <v>1340</v>
      </c>
      <c r="G984" s="204" t="s">
        <v>177</v>
      </c>
      <c r="H984" s="205">
        <v>2233.597</v>
      </c>
      <c r="I984" s="206"/>
      <c r="J984" s="207">
        <f>ROUND(I984*H984,2)</f>
        <v>0</v>
      </c>
      <c r="K984" s="208"/>
      <c r="L984" s="40"/>
      <c r="M984" s="209" t="s">
        <v>1</v>
      </c>
      <c r="N984" s="210" t="s">
        <v>43</v>
      </c>
      <c r="O984" s="72"/>
      <c r="P984" s="211">
        <f>O984*H984</f>
        <v>0</v>
      </c>
      <c r="Q984" s="211">
        <v>0.0002</v>
      </c>
      <c r="R984" s="211">
        <f>Q984*H984</f>
        <v>0.44671940000000004</v>
      </c>
      <c r="S984" s="211">
        <v>0</v>
      </c>
      <c r="T984" s="212">
        <f>S984*H984</f>
        <v>0</v>
      </c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R984" s="213" t="s">
        <v>224</v>
      </c>
      <c r="AT984" s="213" t="s">
        <v>139</v>
      </c>
      <c r="AU984" s="213" t="s">
        <v>144</v>
      </c>
      <c r="AY984" s="18" t="s">
        <v>137</v>
      </c>
      <c r="BE984" s="214">
        <f>IF(N984="základní",J984,0)</f>
        <v>0</v>
      </c>
      <c r="BF984" s="214">
        <f>IF(N984="snížená",J984,0)</f>
        <v>0</v>
      </c>
      <c r="BG984" s="214">
        <f>IF(N984="zákl. přenesená",J984,0)</f>
        <v>0</v>
      </c>
      <c r="BH984" s="214">
        <f>IF(N984="sníž. přenesená",J984,0)</f>
        <v>0</v>
      </c>
      <c r="BI984" s="214">
        <f>IF(N984="nulová",J984,0)</f>
        <v>0</v>
      </c>
      <c r="BJ984" s="18" t="s">
        <v>144</v>
      </c>
      <c r="BK984" s="214">
        <f>ROUND(I984*H984,2)</f>
        <v>0</v>
      </c>
      <c r="BL984" s="18" t="s">
        <v>224</v>
      </c>
      <c r="BM984" s="213" t="s">
        <v>1341</v>
      </c>
    </row>
    <row r="985" spans="2:51" s="14" customFormat="1" ht="11.25">
      <c r="B985" s="227"/>
      <c r="C985" s="228"/>
      <c r="D985" s="217" t="s">
        <v>146</v>
      </c>
      <c r="E985" s="229" t="s">
        <v>1</v>
      </c>
      <c r="F985" s="230" t="s">
        <v>253</v>
      </c>
      <c r="G985" s="228"/>
      <c r="H985" s="229" t="s">
        <v>1</v>
      </c>
      <c r="I985" s="231"/>
      <c r="J985" s="228"/>
      <c r="K985" s="228"/>
      <c r="L985" s="232"/>
      <c r="M985" s="233"/>
      <c r="N985" s="234"/>
      <c r="O985" s="234"/>
      <c r="P985" s="234"/>
      <c r="Q985" s="234"/>
      <c r="R985" s="234"/>
      <c r="S985" s="234"/>
      <c r="T985" s="235"/>
      <c r="AT985" s="236" t="s">
        <v>146</v>
      </c>
      <c r="AU985" s="236" t="s">
        <v>144</v>
      </c>
      <c r="AV985" s="14" t="s">
        <v>84</v>
      </c>
      <c r="AW985" s="14" t="s">
        <v>33</v>
      </c>
      <c r="AX985" s="14" t="s">
        <v>77</v>
      </c>
      <c r="AY985" s="236" t="s">
        <v>137</v>
      </c>
    </row>
    <row r="986" spans="2:51" s="13" customFormat="1" ht="22.5">
      <c r="B986" s="215"/>
      <c r="C986" s="216"/>
      <c r="D986" s="217" t="s">
        <v>146</v>
      </c>
      <c r="E986" s="218" t="s">
        <v>1</v>
      </c>
      <c r="F986" s="219" t="s">
        <v>254</v>
      </c>
      <c r="G986" s="216"/>
      <c r="H986" s="220">
        <v>197.7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146</v>
      </c>
      <c r="AU986" s="226" t="s">
        <v>144</v>
      </c>
      <c r="AV986" s="13" t="s">
        <v>144</v>
      </c>
      <c r="AW986" s="13" t="s">
        <v>33</v>
      </c>
      <c r="AX986" s="13" t="s">
        <v>77</v>
      </c>
      <c r="AY986" s="226" t="s">
        <v>137</v>
      </c>
    </row>
    <row r="987" spans="2:51" s="13" customFormat="1" ht="11.25">
      <c r="B987" s="215"/>
      <c r="C987" s="216"/>
      <c r="D987" s="217" t="s">
        <v>146</v>
      </c>
      <c r="E987" s="218" t="s">
        <v>1</v>
      </c>
      <c r="F987" s="219" t="s">
        <v>255</v>
      </c>
      <c r="G987" s="216"/>
      <c r="H987" s="220">
        <v>245.4</v>
      </c>
      <c r="I987" s="221"/>
      <c r="J987" s="216"/>
      <c r="K987" s="216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146</v>
      </c>
      <c r="AU987" s="226" t="s">
        <v>144</v>
      </c>
      <c r="AV987" s="13" t="s">
        <v>144</v>
      </c>
      <c r="AW987" s="13" t="s">
        <v>33</v>
      </c>
      <c r="AX987" s="13" t="s">
        <v>77</v>
      </c>
      <c r="AY987" s="226" t="s">
        <v>137</v>
      </c>
    </row>
    <row r="988" spans="2:51" s="13" customFormat="1" ht="11.25">
      <c r="B988" s="215"/>
      <c r="C988" s="216"/>
      <c r="D988" s="217" t="s">
        <v>146</v>
      </c>
      <c r="E988" s="218" t="s">
        <v>1</v>
      </c>
      <c r="F988" s="219" t="s">
        <v>256</v>
      </c>
      <c r="G988" s="216"/>
      <c r="H988" s="220">
        <v>56</v>
      </c>
      <c r="I988" s="221"/>
      <c r="J988" s="216"/>
      <c r="K988" s="216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146</v>
      </c>
      <c r="AU988" s="226" t="s">
        <v>144</v>
      </c>
      <c r="AV988" s="13" t="s">
        <v>144</v>
      </c>
      <c r="AW988" s="13" t="s">
        <v>33</v>
      </c>
      <c r="AX988" s="13" t="s">
        <v>77</v>
      </c>
      <c r="AY988" s="226" t="s">
        <v>137</v>
      </c>
    </row>
    <row r="989" spans="2:51" s="13" customFormat="1" ht="11.25">
      <c r="B989" s="215"/>
      <c r="C989" s="216"/>
      <c r="D989" s="217" t="s">
        <v>146</v>
      </c>
      <c r="E989" s="218" t="s">
        <v>1</v>
      </c>
      <c r="F989" s="219" t="s">
        <v>257</v>
      </c>
      <c r="G989" s="216"/>
      <c r="H989" s="220">
        <v>39.54</v>
      </c>
      <c r="I989" s="221"/>
      <c r="J989" s="216"/>
      <c r="K989" s="216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146</v>
      </c>
      <c r="AU989" s="226" t="s">
        <v>144</v>
      </c>
      <c r="AV989" s="13" t="s">
        <v>144</v>
      </c>
      <c r="AW989" s="13" t="s">
        <v>33</v>
      </c>
      <c r="AX989" s="13" t="s">
        <v>77</v>
      </c>
      <c r="AY989" s="226" t="s">
        <v>137</v>
      </c>
    </row>
    <row r="990" spans="2:51" s="13" customFormat="1" ht="11.25">
      <c r="B990" s="215"/>
      <c r="C990" s="216"/>
      <c r="D990" s="217" t="s">
        <v>146</v>
      </c>
      <c r="E990" s="218" t="s">
        <v>1</v>
      </c>
      <c r="F990" s="219" t="s">
        <v>249</v>
      </c>
      <c r="G990" s="216"/>
      <c r="H990" s="220">
        <v>150</v>
      </c>
      <c r="I990" s="221"/>
      <c r="J990" s="216"/>
      <c r="K990" s="216"/>
      <c r="L990" s="222"/>
      <c r="M990" s="223"/>
      <c r="N990" s="224"/>
      <c r="O990" s="224"/>
      <c r="P990" s="224"/>
      <c r="Q990" s="224"/>
      <c r="R990" s="224"/>
      <c r="S990" s="224"/>
      <c r="T990" s="225"/>
      <c r="AT990" s="226" t="s">
        <v>146</v>
      </c>
      <c r="AU990" s="226" t="s">
        <v>144</v>
      </c>
      <c r="AV990" s="13" t="s">
        <v>144</v>
      </c>
      <c r="AW990" s="13" t="s">
        <v>33</v>
      </c>
      <c r="AX990" s="13" t="s">
        <v>77</v>
      </c>
      <c r="AY990" s="226" t="s">
        <v>137</v>
      </c>
    </row>
    <row r="991" spans="2:51" s="16" customFormat="1" ht="11.25">
      <c r="B991" s="259"/>
      <c r="C991" s="260"/>
      <c r="D991" s="217" t="s">
        <v>146</v>
      </c>
      <c r="E991" s="261" t="s">
        <v>1</v>
      </c>
      <c r="F991" s="262" t="s">
        <v>307</v>
      </c>
      <c r="G991" s="260"/>
      <c r="H991" s="263">
        <v>688.64</v>
      </c>
      <c r="I991" s="264"/>
      <c r="J991" s="260"/>
      <c r="K991" s="260"/>
      <c r="L991" s="265"/>
      <c r="M991" s="266"/>
      <c r="N991" s="267"/>
      <c r="O991" s="267"/>
      <c r="P991" s="267"/>
      <c r="Q991" s="267"/>
      <c r="R991" s="267"/>
      <c r="S991" s="267"/>
      <c r="T991" s="268"/>
      <c r="AT991" s="269" t="s">
        <v>146</v>
      </c>
      <c r="AU991" s="269" t="s">
        <v>144</v>
      </c>
      <c r="AV991" s="16" t="s">
        <v>151</v>
      </c>
      <c r="AW991" s="16" t="s">
        <v>33</v>
      </c>
      <c r="AX991" s="16" t="s">
        <v>77</v>
      </c>
      <c r="AY991" s="269" t="s">
        <v>137</v>
      </c>
    </row>
    <row r="992" spans="2:51" s="14" customFormat="1" ht="11.25">
      <c r="B992" s="227"/>
      <c r="C992" s="228"/>
      <c r="D992" s="217" t="s">
        <v>146</v>
      </c>
      <c r="E992" s="229" t="s">
        <v>1</v>
      </c>
      <c r="F992" s="230" t="s">
        <v>262</v>
      </c>
      <c r="G992" s="228"/>
      <c r="H992" s="229" t="s">
        <v>1</v>
      </c>
      <c r="I992" s="231"/>
      <c r="J992" s="228"/>
      <c r="K992" s="228"/>
      <c r="L992" s="232"/>
      <c r="M992" s="233"/>
      <c r="N992" s="234"/>
      <c r="O992" s="234"/>
      <c r="P992" s="234"/>
      <c r="Q992" s="234"/>
      <c r="R992" s="234"/>
      <c r="S992" s="234"/>
      <c r="T992" s="235"/>
      <c r="AT992" s="236" t="s">
        <v>146</v>
      </c>
      <c r="AU992" s="236" t="s">
        <v>144</v>
      </c>
      <c r="AV992" s="14" t="s">
        <v>84</v>
      </c>
      <c r="AW992" s="14" t="s">
        <v>33</v>
      </c>
      <c r="AX992" s="14" t="s">
        <v>77</v>
      </c>
      <c r="AY992" s="236" t="s">
        <v>137</v>
      </c>
    </row>
    <row r="993" spans="2:51" s="13" customFormat="1" ht="33.75">
      <c r="B993" s="215"/>
      <c r="C993" s="216"/>
      <c r="D993" s="217" t="s">
        <v>146</v>
      </c>
      <c r="E993" s="218" t="s">
        <v>1</v>
      </c>
      <c r="F993" s="219" t="s">
        <v>263</v>
      </c>
      <c r="G993" s="216"/>
      <c r="H993" s="220">
        <v>345.914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146</v>
      </c>
      <c r="AU993" s="226" t="s">
        <v>144</v>
      </c>
      <c r="AV993" s="13" t="s">
        <v>144</v>
      </c>
      <c r="AW993" s="13" t="s">
        <v>33</v>
      </c>
      <c r="AX993" s="13" t="s">
        <v>77</v>
      </c>
      <c r="AY993" s="226" t="s">
        <v>137</v>
      </c>
    </row>
    <row r="994" spans="2:51" s="13" customFormat="1" ht="45">
      <c r="B994" s="215"/>
      <c r="C994" s="216"/>
      <c r="D994" s="217" t="s">
        <v>146</v>
      </c>
      <c r="E994" s="218" t="s">
        <v>1</v>
      </c>
      <c r="F994" s="219" t="s">
        <v>264</v>
      </c>
      <c r="G994" s="216"/>
      <c r="H994" s="220">
        <v>343.718</v>
      </c>
      <c r="I994" s="221"/>
      <c r="J994" s="216"/>
      <c r="K994" s="216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146</v>
      </c>
      <c r="AU994" s="226" t="s">
        <v>144</v>
      </c>
      <c r="AV994" s="13" t="s">
        <v>144</v>
      </c>
      <c r="AW994" s="13" t="s">
        <v>33</v>
      </c>
      <c r="AX994" s="13" t="s">
        <v>77</v>
      </c>
      <c r="AY994" s="226" t="s">
        <v>137</v>
      </c>
    </row>
    <row r="995" spans="2:51" s="13" customFormat="1" ht="33.75">
      <c r="B995" s="215"/>
      <c r="C995" s="216"/>
      <c r="D995" s="217" t="s">
        <v>146</v>
      </c>
      <c r="E995" s="218" t="s">
        <v>1</v>
      </c>
      <c r="F995" s="219" t="s">
        <v>265</v>
      </c>
      <c r="G995" s="216"/>
      <c r="H995" s="220">
        <v>855.325</v>
      </c>
      <c r="I995" s="221"/>
      <c r="J995" s="216"/>
      <c r="K995" s="216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146</v>
      </c>
      <c r="AU995" s="226" t="s">
        <v>144</v>
      </c>
      <c r="AV995" s="13" t="s">
        <v>144</v>
      </c>
      <c r="AW995" s="13" t="s">
        <v>33</v>
      </c>
      <c r="AX995" s="13" t="s">
        <v>77</v>
      </c>
      <c r="AY995" s="226" t="s">
        <v>137</v>
      </c>
    </row>
    <row r="996" spans="2:51" s="16" customFormat="1" ht="11.25">
      <c r="B996" s="259"/>
      <c r="C996" s="260"/>
      <c r="D996" s="217" t="s">
        <v>146</v>
      </c>
      <c r="E996" s="261" t="s">
        <v>1</v>
      </c>
      <c r="F996" s="262" t="s">
        <v>307</v>
      </c>
      <c r="G996" s="260"/>
      <c r="H996" s="263">
        <v>1544.957</v>
      </c>
      <c r="I996" s="264"/>
      <c r="J996" s="260"/>
      <c r="K996" s="260"/>
      <c r="L996" s="265"/>
      <c r="M996" s="266"/>
      <c r="N996" s="267"/>
      <c r="O996" s="267"/>
      <c r="P996" s="267"/>
      <c r="Q996" s="267"/>
      <c r="R996" s="267"/>
      <c r="S996" s="267"/>
      <c r="T996" s="268"/>
      <c r="AT996" s="269" t="s">
        <v>146</v>
      </c>
      <c r="AU996" s="269" t="s">
        <v>144</v>
      </c>
      <c r="AV996" s="16" t="s">
        <v>151</v>
      </c>
      <c r="AW996" s="16" t="s">
        <v>33</v>
      </c>
      <c r="AX996" s="16" t="s">
        <v>77</v>
      </c>
      <c r="AY996" s="269" t="s">
        <v>137</v>
      </c>
    </row>
    <row r="997" spans="2:51" s="15" customFormat="1" ht="11.25">
      <c r="B997" s="248"/>
      <c r="C997" s="249"/>
      <c r="D997" s="217" t="s">
        <v>146</v>
      </c>
      <c r="E997" s="250" t="s">
        <v>1</v>
      </c>
      <c r="F997" s="251" t="s">
        <v>217</v>
      </c>
      <c r="G997" s="249"/>
      <c r="H997" s="252">
        <v>2233.597</v>
      </c>
      <c r="I997" s="253"/>
      <c r="J997" s="249"/>
      <c r="K997" s="249"/>
      <c r="L997" s="254"/>
      <c r="M997" s="255"/>
      <c r="N997" s="256"/>
      <c r="O997" s="256"/>
      <c r="P997" s="256"/>
      <c r="Q997" s="256"/>
      <c r="R997" s="256"/>
      <c r="S997" s="256"/>
      <c r="T997" s="257"/>
      <c r="AT997" s="258" t="s">
        <v>146</v>
      </c>
      <c r="AU997" s="258" t="s">
        <v>144</v>
      </c>
      <c r="AV997" s="15" t="s">
        <v>143</v>
      </c>
      <c r="AW997" s="15" t="s">
        <v>33</v>
      </c>
      <c r="AX997" s="15" t="s">
        <v>84</v>
      </c>
      <c r="AY997" s="258" t="s">
        <v>137</v>
      </c>
    </row>
    <row r="998" spans="2:63" s="12" customFormat="1" ht="25.9" customHeight="1">
      <c r="B998" s="185"/>
      <c r="C998" s="186"/>
      <c r="D998" s="187" t="s">
        <v>76</v>
      </c>
      <c r="E998" s="188" t="s">
        <v>182</v>
      </c>
      <c r="F998" s="188" t="s">
        <v>1342</v>
      </c>
      <c r="G998" s="186"/>
      <c r="H998" s="186"/>
      <c r="I998" s="189"/>
      <c r="J998" s="190">
        <f>BK998</f>
        <v>0</v>
      </c>
      <c r="K998" s="186"/>
      <c r="L998" s="191"/>
      <c r="M998" s="192"/>
      <c r="N998" s="193"/>
      <c r="O998" s="193"/>
      <c r="P998" s="194">
        <f>P999</f>
        <v>0</v>
      </c>
      <c r="Q998" s="193"/>
      <c r="R998" s="194">
        <f>R999</f>
        <v>0</v>
      </c>
      <c r="S998" s="193"/>
      <c r="T998" s="195">
        <f>T999</f>
        <v>0</v>
      </c>
      <c r="AR998" s="196" t="s">
        <v>151</v>
      </c>
      <c r="AT998" s="197" t="s">
        <v>76</v>
      </c>
      <c r="AU998" s="197" t="s">
        <v>77</v>
      </c>
      <c r="AY998" s="196" t="s">
        <v>137</v>
      </c>
      <c r="BK998" s="198">
        <f>BK999</f>
        <v>0</v>
      </c>
    </row>
    <row r="999" spans="2:63" s="12" customFormat="1" ht="22.9" customHeight="1">
      <c r="B999" s="185"/>
      <c r="C999" s="186"/>
      <c r="D999" s="187" t="s">
        <v>76</v>
      </c>
      <c r="E999" s="199" t="s">
        <v>1343</v>
      </c>
      <c r="F999" s="199" t="s">
        <v>1344</v>
      </c>
      <c r="G999" s="186"/>
      <c r="H999" s="186"/>
      <c r="I999" s="189"/>
      <c r="J999" s="200">
        <f>BK999</f>
        <v>0</v>
      </c>
      <c r="K999" s="186"/>
      <c r="L999" s="191"/>
      <c r="M999" s="192"/>
      <c r="N999" s="193"/>
      <c r="O999" s="193"/>
      <c r="P999" s="194">
        <f>P1000</f>
        <v>0</v>
      </c>
      <c r="Q999" s="193"/>
      <c r="R999" s="194">
        <f>R1000</f>
        <v>0</v>
      </c>
      <c r="S999" s="193"/>
      <c r="T999" s="195">
        <f>T1000</f>
        <v>0</v>
      </c>
      <c r="AR999" s="196" t="s">
        <v>151</v>
      </c>
      <c r="AT999" s="197" t="s">
        <v>76</v>
      </c>
      <c r="AU999" s="197" t="s">
        <v>84</v>
      </c>
      <c r="AY999" s="196" t="s">
        <v>137</v>
      </c>
      <c r="BK999" s="198">
        <f>BK1000</f>
        <v>0</v>
      </c>
    </row>
    <row r="1000" spans="1:65" s="2" customFormat="1" ht="21.75" customHeight="1">
      <c r="A1000" s="35"/>
      <c r="B1000" s="36"/>
      <c r="C1000" s="201" t="s">
        <v>1345</v>
      </c>
      <c r="D1000" s="201" t="s">
        <v>139</v>
      </c>
      <c r="E1000" s="202" t="s">
        <v>1346</v>
      </c>
      <c r="F1000" s="203" t="s">
        <v>1347</v>
      </c>
      <c r="G1000" s="204" t="s">
        <v>1348</v>
      </c>
      <c r="H1000" s="205">
        <v>1</v>
      </c>
      <c r="I1000" s="206"/>
      <c r="J1000" s="207">
        <f>ROUND(I1000*H1000,2)</f>
        <v>0</v>
      </c>
      <c r="K1000" s="208"/>
      <c r="L1000" s="40"/>
      <c r="M1000" s="209" t="s">
        <v>1</v>
      </c>
      <c r="N1000" s="210" t="s">
        <v>43</v>
      </c>
      <c r="O1000" s="72"/>
      <c r="P1000" s="211">
        <f>O1000*H1000</f>
        <v>0</v>
      </c>
      <c r="Q1000" s="211">
        <v>0</v>
      </c>
      <c r="R1000" s="211">
        <f>Q1000*H1000</f>
        <v>0</v>
      </c>
      <c r="S1000" s="211">
        <v>0</v>
      </c>
      <c r="T1000" s="212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3" t="s">
        <v>520</v>
      </c>
      <c r="AT1000" s="213" t="s">
        <v>139</v>
      </c>
      <c r="AU1000" s="213" t="s">
        <v>144</v>
      </c>
      <c r="AY1000" s="18" t="s">
        <v>137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18" t="s">
        <v>144</v>
      </c>
      <c r="BK1000" s="214">
        <f>ROUND(I1000*H1000,2)</f>
        <v>0</v>
      </c>
      <c r="BL1000" s="18" t="s">
        <v>520</v>
      </c>
      <c r="BM1000" s="213" t="s">
        <v>1349</v>
      </c>
    </row>
    <row r="1001" spans="2:63" s="12" customFormat="1" ht="25.9" customHeight="1">
      <c r="B1001" s="185"/>
      <c r="C1001" s="186"/>
      <c r="D1001" s="187" t="s">
        <v>76</v>
      </c>
      <c r="E1001" s="188" t="s">
        <v>1350</v>
      </c>
      <c r="F1001" s="188" t="s">
        <v>1350</v>
      </c>
      <c r="G1001" s="186"/>
      <c r="H1001" s="186"/>
      <c r="I1001" s="189"/>
      <c r="J1001" s="190">
        <f>BK1001</f>
        <v>0</v>
      </c>
      <c r="K1001" s="186"/>
      <c r="L1001" s="191"/>
      <c r="M1001" s="192"/>
      <c r="N1001" s="193"/>
      <c r="O1001" s="193"/>
      <c r="P1001" s="194">
        <f>P1002</f>
        <v>0</v>
      </c>
      <c r="Q1001" s="193"/>
      <c r="R1001" s="194">
        <f>R1002</f>
        <v>0</v>
      </c>
      <c r="S1001" s="193"/>
      <c r="T1001" s="195">
        <f>T1002</f>
        <v>0</v>
      </c>
      <c r="AR1001" s="196" t="s">
        <v>160</v>
      </c>
      <c r="AT1001" s="197" t="s">
        <v>76</v>
      </c>
      <c r="AU1001" s="197" t="s">
        <v>77</v>
      </c>
      <c r="AY1001" s="196" t="s">
        <v>137</v>
      </c>
      <c r="BK1001" s="198">
        <f>BK1002</f>
        <v>0</v>
      </c>
    </row>
    <row r="1002" spans="2:63" s="12" customFormat="1" ht="22.9" customHeight="1">
      <c r="B1002" s="185"/>
      <c r="C1002" s="186"/>
      <c r="D1002" s="187" t="s">
        <v>76</v>
      </c>
      <c r="E1002" s="199" t="s">
        <v>1351</v>
      </c>
      <c r="F1002" s="199" t="s">
        <v>1352</v>
      </c>
      <c r="G1002" s="186"/>
      <c r="H1002" s="186"/>
      <c r="I1002" s="189"/>
      <c r="J1002" s="200">
        <f>BK1002</f>
        <v>0</v>
      </c>
      <c r="K1002" s="186"/>
      <c r="L1002" s="191"/>
      <c r="M1002" s="192"/>
      <c r="N1002" s="193"/>
      <c r="O1002" s="193"/>
      <c r="P1002" s="194">
        <f>SUM(P1003:P1020)</f>
        <v>0</v>
      </c>
      <c r="Q1002" s="193"/>
      <c r="R1002" s="194">
        <f>SUM(R1003:R1020)</f>
        <v>0</v>
      </c>
      <c r="S1002" s="193"/>
      <c r="T1002" s="195">
        <f>SUM(T1003:T1020)</f>
        <v>0</v>
      </c>
      <c r="AR1002" s="196" t="s">
        <v>160</v>
      </c>
      <c r="AT1002" s="197" t="s">
        <v>76</v>
      </c>
      <c r="AU1002" s="197" t="s">
        <v>84</v>
      </c>
      <c r="AY1002" s="196" t="s">
        <v>137</v>
      </c>
      <c r="BK1002" s="198">
        <f>SUM(BK1003:BK1020)</f>
        <v>0</v>
      </c>
    </row>
    <row r="1003" spans="1:65" s="2" customFormat="1" ht="16.5" customHeight="1">
      <c r="A1003" s="35"/>
      <c r="B1003" s="36"/>
      <c r="C1003" s="201" t="s">
        <v>1353</v>
      </c>
      <c r="D1003" s="201" t="s">
        <v>139</v>
      </c>
      <c r="E1003" s="202" t="s">
        <v>1354</v>
      </c>
      <c r="F1003" s="203" t="s">
        <v>1355</v>
      </c>
      <c r="G1003" s="204" t="s">
        <v>1356</v>
      </c>
      <c r="H1003" s="205">
        <v>1</v>
      </c>
      <c r="I1003" s="206"/>
      <c r="J1003" s="207">
        <f>ROUND(I1003*H1003,2)</f>
        <v>0</v>
      </c>
      <c r="K1003" s="208"/>
      <c r="L1003" s="40"/>
      <c r="M1003" s="209" t="s">
        <v>1</v>
      </c>
      <c r="N1003" s="210" t="s">
        <v>43</v>
      </c>
      <c r="O1003" s="72"/>
      <c r="P1003" s="211">
        <f>O1003*H1003</f>
        <v>0</v>
      </c>
      <c r="Q1003" s="211">
        <v>0</v>
      </c>
      <c r="R1003" s="211">
        <f>Q1003*H1003</f>
        <v>0</v>
      </c>
      <c r="S1003" s="211">
        <v>0</v>
      </c>
      <c r="T1003" s="212">
        <f>S1003*H1003</f>
        <v>0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213" t="s">
        <v>143</v>
      </c>
      <c r="AT1003" s="213" t="s">
        <v>139</v>
      </c>
      <c r="AU1003" s="213" t="s">
        <v>144</v>
      </c>
      <c r="AY1003" s="18" t="s">
        <v>137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18" t="s">
        <v>144</v>
      </c>
      <c r="BK1003" s="214">
        <f>ROUND(I1003*H1003,2)</f>
        <v>0</v>
      </c>
      <c r="BL1003" s="18" t="s">
        <v>143</v>
      </c>
      <c r="BM1003" s="213" t="s">
        <v>1357</v>
      </c>
    </row>
    <row r="1004" spans="1:47" s="2" customFormat="1" ht="117">
      <c r="A1004" s="35"/>
      <c r="B1004" s="36"/>
      <c r="C1004" s="37"/>
      <c r="D1004" s="217" t="s">
        <v>373</v>
      </c>
      <c r="E1004" s="37"/>
      <c r="F1004" s="270" t="s">
        <v>1358</v>
      </c>
      <c r="G1004" s="37"/>
      <c r="H1004" s="37"/>
      <c r="I1004" s="112"/>
      <c r="J1004" s="37"/>
      <c r="K1004" s="37"/>
      <c r="L1004" s="40"/>
      <c r="M1004" s="271"/>
      <c r="N1004" s="272"/>
      <c r="O1004" s="72"/>
      <c r="P1004" s="72"/>
      <c r="Q1004" s="72"/>
      <c r="R1004" s="72"/>
      <c r="S1004" s="72"/>
      <c r="T1004" s="73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T1004" s="18" t="s">
        <v>373</v>
      </c>
      <c r="AU1004" s="18" t="s">
        <v>144</v>
      </c>
    </row>
    <row r="1005" spans="1:65" s="2" customFormat="1" ht="21.75" customHeight="1">
      <c r="A1005" s="35"/>
      <c r="B1005" s="36"/>
      <c r="C1005" s="201" t="s">
        <v>1359</v>
      </c>
      <c r="D1005" s="201" t="s">
        <v>139</v>
      </c>
      <c r="E1005" s="202" t="s">
        <v>1360</v>
      </c>
      <c r="F1005" s="203" t="s">
        <v>1361</v>
      </c>
      <c r="G1005" s="204" t="s">
        <v>1356</v>
      </c>
      <c r="H1005" s="205">
        <v>1</v>
      </c>
      <c r="I1005" s="206"/>
      <c r="J1005" s="207">
        <f>ROUND(I1005*H1005,2)</f>
        <v>0</v>
      </c>
      <c r="K1005" s="208"/>
      <c r="L1005" s="40"/>
      <c r="M1005" s="209" t="s">
        <v>1</v>
      </c>
      <c r="N1005" s="210" t="s">
        <v>43</v>
      </c>
      <c r="O1005" s="72"/>
      <c r="P1005" s="211">
        <f>O1005*H1005</f>
        <v>0</v>
      </c>
      <c r="Q1005" s="211">
        <v>0</v>
      </c>
      <c r="R1005" s="211">
        <f>Q1005*H1005</f>
        <v>0</v>
      </c>
      <c r="S1005" s="211">
        <v>0</v>
      </c>
      <c r="T1005" s="212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213" t="s">
        <v>143</v>
      </c>
      <c r="AT1005" s="213" t="s">
        <v>139</v>
      </c>
      <c r="AU1005" s="213" t="s">
        <v>144</v>
      </c>
      <c r="AY1005" s="18" t="s">
        <v>137</v>
      </c>
      <c r="BE1005" s="214">
        <f>IF(N1005="základní",J1005,0)</f>
        <v>0</v>
      </c>
      <c r="BF1005" s="214">
        <f>IF(N1005="snížená",J1005,0)</f>
        <v>0</v>
      </c>
      <c r="BG1005" s="214">
        <f>IF(N1005="zákl. přenesená",J1005,0)</f>
        <v>0</v>
      </c>
      <c r="BH1005" s="214">
        <f>IF(N1005="sníž. přenesená",J1005,0)</f>
        <v>0</v>
      </c>
      <c r="BI1005" s="214">
        <f>IF(N1005="nulová",J1005,0)</f>
        <v>0</v>
      </c>
      <c r="BJ1005" s="18" t="s">
        <v>144</v>
      </c>
      <c r="BK1005" s="214">
        <f>ROUND(I1005*H1005,2)</f>
        <v>0</v>
      </c>
      <c r="BL1005" s="18" t="s">
        <v>143</v>
      </c>
      <c r="BM1005" s="213" t="s">
        <v>1362</v>
      </c>
    </row>
    <row r="1006" spans="1:65" s="2" customFormat="1" ht="16.5" customHeight="1">
      <c r="A1006" s="35"/>
      <c r="B1006" s="36"/>
      <c r="C1006" s="201" t="s">
        <v>1363</v>
      </c>
      <c r="D1006" s="201" t="s">
        <v>139</v>
      </c>
      <c r="E1006" s="202" t="s">
        <v>1364</v>
      </c>
      <c r="F1006" s="203" t="s">
        <v>1365</v>
      </c>
      <c r="G1006" s="204" t="s">
        <v>1356</v>
      </c>
      <c r="H1006" s="205">
        <v>1</v>
      </c>
      <c r="I1006" s="206"/>
      <c r="J1006" s="207">
        <f>ROUND(I1006*H1006,2)</f>
        <v>0</v>
      </c>
      <c r="K1006" s="208"/>
      <c r="L1006" s="40"/>
      <c r="M1006" s="209" t="s">
        <v>1</v>
      </c>
      <c r="N1006" s="210" t="s">
        <v>43</v>
      </c>
      <c r="O1006" s="72"/>
      <c r="P1006" s="211">
        <f>O1006*H1006</f>
        <v>0</v>
      </c>
      <c r="Q1006" s="211">
        <v>0</v>
      </c>
      <c r="R1006" s="211">
        <f>Q1006*H1006</f>
        <v>0</v>
      </c>
      <c r="S1006" s="211">
        <v>0</v>
      </c>
      <c r="T1006" s="212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213" t="s">
        <v>143</v>
      </c>
      <c r="AT1006" s="213" t="s">
        <v>139</v>
      </c>
      <c r="AU1006" s="213" t="s">
        <v>144</v>
      </c>
      <c r="AY1006" s="18" t="s">
        <v>137</v>
      </c>
      <c r="BE1006" s="214">
        <f>IF(N1006="základní",J1006,0)</f>
        <v>0</v>
      </c>
      <c r="BF1006" s="214">
        <f>IF(N1006="snížená",J1006,0)</f>
        <v>0</v>
      </c>
      <c r="BG1006" s="214">
        <f>IF(N1006="zákl. přenesená",J1006,0)</f>
        <v>0</v>
      </c>
      <c r="BH1006" s="214">
        <f>IF(N1006="sníž. přenesená",J1006,0)</f>
        <v>0</v>
      </c>
      <c r="BI1006" s="214">
        <f>IF(N1006="nulová",J1006,0)</f>
        <v>0</v>
      </c>
      <c r="BJ1006" s="18" t="s">
        <v>144</v>
      </c>
      <c r="BK1006" s="214">
        <f>ROUND(I1006*H1006,2)</f>
        <v>0</v>
      </c>
      <c r="BL1006" s="18" t="s">
        <v>143</v>
      </c>
      <c r="BM1006" s="213" t="s">
        <v>1366</v>
      </c>
    </row>
    <row r="1007" spans="1:47" s="2" customFormat="1" ht="68.25">
      <c r="A1007" s="35"/>
      <c r="B1007" s="36"/>
      <c r="C1007" s="37"/>
      <c r="D1007" s="217" t="s">
        <v>373</v>
      </c>
      <c r="E1007" s="37"/>
      <c r="F1007" s="270" t="s">
        <v>1367</v>
      </c>
      <c r="G1007" s="37"/>
      <c r="H1007" s="37"/>
      <c r="I1007" s="112"/>
      <c r="J1007" s="37"/>
      <c r="K1007" s="37"/>
      <c r="L1007" s="40"/>
      <c r="M1007" s="271"/>
      <c r="N1007" s="272"/>
      <c r="O1007" s="72"/>
      <c r="P1007" s="72"/>
      <c r="Q1007" s="72"/>
      <c r="R1007" s="72"/>
      <c r="S1007" s="72"/>
      <c r="T1007" s="73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T1007" s="18" t="s">
        <v>373</v>
      </c>
      <c r="AU1007" s="18" t="s">
        <v>144</v>
      </c>
    </row>
    <row r="1008" spans="1:65" s="2" customFormat="1" ht="16.5" customHeight="1">
      <c r="A1008" s="35"/>
      <c r="B1008" s="36"/>
      <c r="C1008" s="201" t="s">
        <v>1368</v>
      </c>
      <c r="D1008" s="201" t="s">
        <v>139</v>
      </c>
      <c r="E1008" s="202" t="s">
        <v>1369</v>
      </c>
      <c r="F1008" s="203" t="s">
        <v>1370</v>
      </c>
      <c r="G1008" s="204" t="s">
        <v>1356</v>
      </c>
      <c r="H1008" s="205">
        <v>1</v>
      </c>
      <c r="I1008" s="206"/>
      <c r="J1008" s="207">
        <f>ROUND(I1008*H1008,2)</f>
        <v>0</v>
      </c>
      <c r="K1008" s="208"/>
      <c r="L1008" s="40"/>
      <c r="M1008" s="209" t="s">
        <v>1</v>
      </c>
      <c r="N1008" s="210" t="s">
        <v>43</v>
      </c>
      <c r="O1008" s="72"/>
      <c r="P1008" s="211">
        <f>O1008*H1008</f>
        <v>0</v>
      </c>
      <c r="Q1008" s="211">
        <v>0</v>
      </c>
      <c r="R1008" s="211">
        <f>Q1008*H1008</f>
        <v>0</v>
      </c>
      <c r="S1008" s="211">
        <v>0</v>
      </c>
      <c r="T1008" s="212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13" t="s">
        <v>143</v>
      </c>
      <c r="AT1008" s="213" t="s">
        <v>139</v>
      </c>
      <c r="AU1008" s="213" t="s">
        <v>144</v>
      </c>
      <c r="AY1008" s="18" t="s">
        <v>137</v>
      </c>
      <c r="BE1008" s="214">
        <f>IF(N1008="základní",J1008,0)</f>
        <v>0</v>
      </c>
      <c r="BF1008" s="214">
        <f>IF(N1008="snížená",J1008,0)</f>
        <v>0</v>
      </c>
      <c r="BG1008" s="214">
        <f>IF(N1008="zákl. přenesená",J1008,0)</f>
        <v>0</v>
      </c>
      <c r="BH1008" s="214">
        <f>IF(N1008="sníž. přenesená",J1008,0)</f>
        <v>0</v>
      </c>
      <c r="BI1008" s="214">
        <f>IF(N1008="nulová",J1008,0)</f>
        <v>0</v>
      </c>
      <c r="BJ1008" s="18" t="s">
        <v>144</v>
      </c>
      <c r="BK1008" s="214">
        <f>ROUND(I1008*H1008,2)</f>
        <v>0</v>
      </c>
      <c r="BL1008" s="18" t="s">
        <v>143</v>
      </c>
      <c r="BM1008" s="213" t="s">
        <v>1371</v>
      </c>
    </row>
    <row r="1009" spans="1:47" s="2" customFormat="1" ht="68.25">
      <c r="A1009" s="35"/>
      <c r="B1009" s="36"/>
      <c r="C1009" s="37"/>
      <c r="D1009" s="217" t="s">
        <v>373</v>
      </c>
      <c r="E1009" s="37"/>
      <c r="F1009" s="270" t="s">
        <v>1372</v>
      </c>
      <c r="G1009" s="37"/>
      <c r="H1009" s="37"/>
      <c r="I1009" s="112"/>
      <c r="J1009" s="37"/>
      <c r="K1009" s="37"/>
      <c r="L1009" s="40"/>
      <c r="M1009" s="271"/>
      <c r="N1009" s="272"/>
      <c r="O1009" s="72"/>
      <c r="P1009" s="72"/>
      <c r="Q1009" s="72"/>
      <c r="R1009" s="72"/>
      <c r="S1009" s="72"/>
      <c r="T1009" s="73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T1009" s="18" t="s">
        <v>373</v>
      </c>
      <c r="AU1009" s="18" t="s">
        <v>144</v>
      </c>
    </row>
    <row r="1010" spans="1:65" s="2" customFormat="1" ht="16.5" customHeight="1">
      <c r="A1010" s="35"/>
      <c r="B1010" s="36"/>
      <c r="C1010" s="201" t="s">
        <v>1373</v>
      </c>
      <c r="D1010" s="201" t="s">
        <v>139</v>
      </c>
      <c r="E1010" s="202" t="s">
        <v>1374</v>
      </c>
      <c r="F1010" s="203" t="s">
        <v>1375</v>
      </c>
      <c r="G1010" s="204" t="s">
        <v>1356</v>
      </c>
      <c r="H1010" s="205">
        <v>1</v>
      </c>
      <c r="I1010" s="206"/>
      <c r="J1010" s="207">
        <f>ROUND(I1010*H1010,2)</f>
        <v>0</v>
      </c>
      <c r="K1010" s="208"/>
      <c r="L1010" s="40"/>
      <c r="M1010" s="209" t="s">
        <v>1</v>
      </c>
      <c r="N1010" s="210" t="s">
        <v>43</v>
      </c>
      <c r="O1010" s="72"/>
      <c r="P1010" s="211">
        <f>O1010*H1010</f>
        <v>0</v>
      </c>
      <c r="Q1010" s="211">
        <v>0</v>
      </c>
      <c r="R1010" s="211">
        <f>Q1010*H1010</f>
        <v>0</v>
      </c>
      <c r="S1010" s="211">
        <v>0</v>
      </c>
      <c r="T1010" s="212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3" t="s">
        <v>143</v>
      </c>
      <c r="AT1010" s="213" t="s">
        <v>139</v>
      </c>
      <c r="AU1010" s="213" t="s">
        <v>144</v>
      </c>
      <c r="AY1010" s="18" t="s">
        <v>137</v>
      </c>
      <c r="BE1010" s="214">
        <f>IF(N1010="základní",J1010,0)</f>
        <v>0</v>
      </c>
      <c r="BF1010" s="214">
        <f>IF(N1010="snížená",J1010,0)</f>
        <v>0</v>
      </c>
      <c r="BG1010" s="214">
        <f>IF(N1010="zákl. přenesená",J1010,0)</f>
        <v>0</v>
      </c>
      <c r="BH1010" s="214">
        <f>IF(N1010="sníž. přenesená",J1010,0)</f>
        <v>0</v>
      </c>
      <c r="BI1010" s="214">
        <f>IF(N1010="nulová",J1010,0)</f>
        <v>0</v>
      </c>
      <c r="BJ1010" s="18" t="s">
        <v>144</v>
      </c>
      <c r="BK1010" s="214">
        <f>ROUND(I1010*H1010,2)</f>
        <v>0</v>
      </c>
      <c r="BL1010" s="18" t="s">
        <v>143</v>
      </c>
      <c r="BM1010" s="213" t="s">
        <v>1376</v>
      </c>
    </row>
    <row r="1011" spans="1:47" s="2" customFormat="1" ht="29.25">
      <c r="A1011" s="35"/>
      <c r="B1011" s="36"/>
      <c r="C1011" s="37"/>
      <c r="D1011" s="217" t="s">
        <v>373</v>
      </c>
      <c r="E1011" s="37"/>
      <c r="F1011" s="270" t="s">
        <v>1377</v>
      </c>
      <c r="G1011" s="37"/>
      <c r="H1011" s="37"/>
      <c r="I1011" s="112"/>
      <c r="J1011" s="37"/>
      <c r="K1011" s="37"/>
      <c r="L1011" s="40"/>
      <c r="M1011" s="271"/>
      <c r="N1011" s="272"/>
      <c r="O1011" s="72"/>
      <c r="P1011" s="72"/>
      <c r="Q1011" s="72"/>
      <c r="R1011" s="72"/>
      <c r="S1011" s="72"/>
      <c r="T1011" s="73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T1011" s="18" t="s">
        <v>373</v>
      </c>
      <c r="AU1011" s="18" t="s">
        <v>144</v>
      </c>
    </row>
    <row r="1012" spans="1:65" s="2" customFormat="1" ht="16.5" customHeight="1">
      <c r="A1012" s="35"/>
      <c r="B1012" s="36"/>
      <c r="C1012" s="201" t="s">
        <v>1378</v>
      </c>
      <c r="D1012" s="201" t="s">
        <v>139</v>
      </c>
      <c r="E1012" s="202" t="s">
        <v>1379</v>
      </c>
      <c r="F1012" s="203" t="s">
        <v>1380</v>
      </c>
      <c r="G1012" s="204" t="s">
        <v>1356</v>
      </c>
      <c r="H1012" s="205">
        <v>1</v>
      </c>
      <c r="I1012" s="206"/>
      <c r="J1012" s="207">
        <f>ROUND(I1012*H1012,2)</f>
        <v>0</v>
      </c>
      <c r="K1012" s="208"/>
      <c r="L1012" s="40"/>
      <c r="M1012" s="209" t="s">
        <v>1</v>
      </c>
      <c r="N1012" s="210" t="s">
        <v>43</v>
      </c>
      <c r="O1012" s="72"/>
      <c r="P1012" s="211">
        <f>O1012*H1012</f>
        <v>0</v>
      </c>
      <c r="Q1012" s="211">
        <v>0</v>
      </c>
      <c r="R1012" s="211">
        <f>Q1012*H1012</f>
        <v>0</v>
      </c>
      <c r="S1012" s="211">
        <v>0</v>
      </c>
      <c r="T1012" s="212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213" t="s">
        <v>143</v>
      </c>
      <c r="AT1012" s="213" t="s">
        <v>139</v>
      </c>
      <c r="AU1012" s="213" t="s">
        <v>144</v>
      </c>
      <c r="AY1012" s="18" t="s">
        <v>137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18" t="s">
        <v>144</v>
      </c>
      <c r="BK1012" s="214">
        <f>ROUND(I1012*H1012,2)</f>
        <v>0</v>
      </c>
      <c r="BL1012" s="18" t="s">
        <v>143</v>
      </c>
      <c r="BM1012" s="213" t="s">
        <v>1381</v>
      </c>
    </row>
    <row r="1013" spans="1:47" s="2" customFormat="1" ht="29.25">
      <c r="A1013" s="35"/>
      <c r="B1013" s="36"/>
      <c r="C1013" s="37"/>
      <c r="D1013" s="217" t="s">
        <v>373</v>
      </c>
      <c r="E1013" s="37"/>
      <c r="F1013" s="270" t="s">
        <v>1377</v>
      </c>
      <c r="G1013" s="37"/>
      <c r="H1013" s="37"/>
      <c r="I1013" s="112"/>
      <c r="J1013" s="37"/>
      <c r="K1013" s="37"/>
      <c r="L1013" s="40"/>
      <c r="M1013" s="271"/>
      <c r="N1013" s="272"/>
      <c r="O1013" s="72"/>
      <c r="P1013" s="72"/>
      <c r="Q1013" s="72"/>
      <c r="R1013" s="72"/>
      <c r="S1013" s="72"/>
      <c r="T1013" s="73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T1013" s="18" t="s">
        <v>373</v>
      </c>
      <c r="AU1013" s="18" t="s">
        <v>144</v>
      </c>
    </row>
    <row r="1014" spans="1:65" s="2" customFormat="1" ht="16.5" customHeight="1">
      <c r="A1014" s="35"/>
      <c r="B1014" s="36"/>
      <c r="C1014" s="201" t="s">
        <v>1382</v>
      </c>
      <c r="D1014" s="201" t="s">
        <v>139</v>
      </c>
      <c r="E1014" s="202" t="s">
        <v>1383</v>
      </c>
      <c r="F1014" s="203" t="s">
        <v>1384</v>
      </c>
      <c r="G1014" s="204" t="s">
        <v>1356</v>
      </c>
      <c r="H1014" s="205">
        <v>1</v>
      </c>
      <c r="I1014" s="206"/>
      <c r="J1014" s="207">
        <f>ROUND(I1014*H1014,2)</f>
        <v>0</v>
      </c>
      <c r="K1014" s="208"/>
      <c r="L1014" s="40"/>
      <c r="M1014" s="209" t="s">
        <v>1</v>
      </c>
      <c r="N1014" s="210" t="s">
        <v>43</v>
      </c>
      <c r="O1014" s="72"/>
      <c r="P1014" s="211">
        <f>O1014*H1014</f>
        <v>0</v>
      </c>
      <c r="Q1014" s="211">
        <v>0</v>
      </c>
      <c r="R1014" s="211">
        <f>Q1014*H1014</f>
        <v>0</v>
      </c>
      <c r="S1014" s="211">
        <v>0</v>
      </c>
      <c r="T1014" s="212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213" t="s">
        <v>143</v>
      </c>
      <c r="AT1014" s="213" t="s">
        <v>139</v>
      </c>
      <c r="AU1014" s="213" t="s">
        <v>144</v>
      </c>
      <c r="AY1014" s="18" t="s">
        <v>137</v>
      </c>
      <c r="BE1014" s="214">
        <f>IF(N1014="základní",J1014,0)</f>
        <v>0</v>
      </c>
      <c r="BF1014" s="214">
        <f>IF(N1014="snížená",J1014,0)</f>
        <v>0</v>
      </c>
      <c r="BG1014" s="214">
        <f>IF(N1014="zákl. přenesená",J1014,0)</f>
        <v>0</v>
      </c>
      <c r="BH1014" s="214">
        <f>IF(N1014="sníž. přenesená",J1014,0)</f>
        <v>0</v>
      </c>
      <c r="BI1014" s="214">
        <f>IF(N1014="nulová",J1014,0)</f>
        <v>0</v>
      </c>
      <c r="BJ1014" s="18" t="s">
        <v>144</v>
      </c>
      <c r="BK1014" s="214">
        <f>ROUND(I1014*H1014,2)</f>
        <v>0</v>
      </c>
      <c r="BL1014" s="18" t="s">
        <v>143</v>
      </c>
      <c r="BM1014" s="213" t="s">
        <v>1385</v>
      </c>
    </row>
    <row r="1015" spans="1:47" s="2" customFormat="1" ht="29.25">
      <c r="A1015" s="35"/>
      <c r="B1015" s="36"/>
      <c r="C1015" s="37"/>
      <c r="D1015" s="217" t="s">
        <v>373</v>
      </c>
      <c r="E1015" s="37"/>
      <c r="F1015" s="270" t="s">
        <v>1377</v>
      </c>
      <c r="G1015" s="37"/>
      <c r="H1015" s="37"/>
      <c r="I1015" s="112"/>
      <c r="J1015" s="37"/>
      <c r="K1015" s="37"/>
      <c r="L1015" s="40"/>
      <c r="M1015" s="271"/>
      <c r="N1015" s="272"/>
      <c r="O1015" s="72"/>
      <c r="P1015" s="72"/>
      <c r="Q1015" s="72"/>
      <c r="R1015" s="72"/>
      <c r="S1015" s="72"/>
      <c r="T1015" s="73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T1015" s="18" t="s">
        <v>373</v>
      </c>
      <c r="AU1015" s="18" t="s">
        <v>144</v>
      </c>
    </row>
    <row r="1016" spans="1:65" s="2" customFormat="1" ht="21.75" customHeight="1">
      <c r="A1016" s="35"/>
      <c r="B1016" s="36"/>
      <c r="C1016" s="201" t="s">
        <v>1386</v>
      </c>
      <c r="D1016" s="201" t="s">
        <v>139</v>
      </c>
      <c r="E1016" s="202" t="s">
        <v>1387</v>
      </c>
      <c r="F1016" s="203" t="s">
        <v>1388</v>
      </c>
      <c r="G1016" s="204" t="s">
        <v>1356</v>
      </c>
      <c r="H1016" s="205">
        <v>1</v>
      </c>
      <c r="I1016" s="206"/>
      <c r="J1016" s="207">
        <f>ROUND(I1016*H1016,2)</f>
        <v>0</v>
      </c>
      <c r="K1016" s="208"/>
      <c r="L1016" s="40"/>
      <c r="M1016" s="209" t="s">
        <v>1</v>
      </c>
      <c r="N1016" s="210" t="s">
        <v>43</v>
      </c>
      <c r="O1016" s="72"/>
      <c r="P1016" s="211">
        <f>O1016*H1016</f>
        <v>0</v>
      </c>
      <c r="Q1016" s="211">
        <v>0</v>
      </c>
      <c r="R1016" s="211">
        <f>Q1016*H1016</f>
        <v>0</v>
      </c>
      <c r="S1016" s="211">
        <v>0</v>
      </c>
      <c r="T1016" s="212">
        <f>S1016*H1016</f>
        <v>0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213" t="s">
        <v>143</v>
      </c>
      <c r="AT1016" s="213" t="s">
        <v>139</v>
      </c>
      <c r="AU1016" s="213" t="s">
        <v>144</v>
      </c>
      <c r="AY1016" s="18" t="s">
        <v>137</v>
      </c>
      <c r="BE1016" s="214">
        <f>IF(N1016="základní",J1016,0)</f>
        <v>0</v>
      </c>
      <c r="BF1016" s="214">
        <f>IF(N1016="snížená",J1016,0)</f>
        <v>0</v>
      </c>
      <c r="BG1016" s="214">
        <f>IF(N1016="zákl. přenesená",J1016,0)</f>
        <v>0</v>
      </c>
      <c r="BH1016" s="214">
        <f>IF(N1016="sníž. přenesená",J1016,0)</f>
        <v>0</v>
      </c>
      <c r="BI1016" s="214">
        <f>IF(N1016="nulová",J1016,0)</f>
        <v>0</v>
      </c>
      <c r="BJ1016" s="18" t="s">
        <v>144</v>
      </c>
      <c r="BK1016" s="214">
        <f>ROUND(I1016*H1016,2)</f>
        <v>0</v>
      </c>
      <c r="BL1016" s="18" t="s">
        <v>143</v>
      </c>
      <c r="BM1016" s="213" t="s">
        <v>1389</v>
      </c>
    </row>
    <row r="1017" spans="1:47" s="2" customFormat="1" ht="29.25">
      <c r="A1017" s="35"/>
      <c r="B1017" s="36"/>
      <c r="C1017" s="37"/>
      <c r="D1017" s="217" t="s">
        <v>373</v>
      </c>
      <c r="E1017" s="37"/>
      <c r="F1017" s="270" t="s">
        <v>1377</v>
      </c>
      <c r="G1017" s="37"/>
      <c r="H1017" s="37"/>
      <c r="I1017" s="112"/>
      <c r="J1017" s="37"/>
      <c r="K1017" s="37"/>
      <c r="L1017" s="40"/>
      <c r="M1017" s="271"/>
      <c r="N1017" s="272"/>
      <c r="O1017" s="72"/>
      <c r="P1017" s="72"/>
      <c r="Q1017" s="72"/>
      <c r="R1017" s="72"/>
      <c r="S1017" s="72"/>
      <c r="T1017" s="73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T1017" s="18" t="s">
        <v>373</v>
      </c>
      <c r="AU1017" s="18" t="s">
        <v>144</v>
      </c>
    </row>
    <row r="1018" spans="1:65" s="2" customFormat="1" ht="21.75" customHeight="1">
      <c r="A1018" s="35"/>
      <c r="B1018" s="36"/>
      <c r="C1018" s="201" t="s">
        <v>1390</v>
      </c>
      <c r="D1018" s="201" t="s">
        <v>139</v>
      </c>
      <c r="E1018" s="202" t="s">
        <v>1391</v>
      </c>
      <c r="F1018" s="203" t="s">
        <v>1392</v>
      </c>
      <c r="G1018" s="204" t="s">
        <v>1356</v>
      </c>
      <c r="H1018" s="205">
        <v>1</v>
      </c>
      <c r="I1018" s="206"/>
      <c r="J1018" s="207">
        <f>ROUND(I1018*H1018,2)</f>
        <v>0</v>
      </c>
      <c r="K1018" s="208"/>
      <c r="L1018" s="40"/>
      <c r="M1018" s="209" t="s">
        <v>1</v>
      </c>
      <c r="N1018" s="210" t="s">
        <v>43</v>
      </c>
      <c r="O1018" s="72"/>
      <c r="P1018" s="211">
        <f>O1018*H1018</f>
        <v>0</v>
      </c>
      <c r="Q1018" s="211">
        <v>0</v>
      </c>
      <c r="R1018" s="211">
        <f>Q1018*H1018</f>
        <v>0</v>
      </c>
      <c r="S1018" s="211">
        <v>0</v>
      </c>
      <c r="T1018" s="212">
        <f>S1018*H1018</f>
        <v>0</v>
      </c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R1018" s="213" t="s">
        <v>143</v>
      </c>
      <c r="AT1018" s="213" t="s">
        <v>139</v>
      </c>
      <c r="AU1018" s="213" t="s">
        <v>144</v>
      </c>
      <c r="AY1018" s="18" t="s">
        <v>137</v>
      </c>
      <c r="BE1018" s="214">
        <f>IF(N1018="základní",J1018,0)</f>
        <v>0</v>
      </c>
      <c r="BF1018" s="214">
        <f>IF(N1018="snížená",J1018,0)</f>
        <v>0</v>
      </c>
      <c r="BG1018" s="214">
        <f>IF(N1018="zákl. přenesená",J1018,0)</f>
        <v>0</v>
      </c>
      <c r="BH1018" s="214">
        <f>IF(N1018="sníž. přenesená",J1018,0)</f>
        <v>0</v>
      </c>
      <c r="BI1018" s="214">
        <f>IF(N1018="nulová",J1018,0)</f>
        <v>0</v>
      </c>
      <c r="BJ1018" s="18" t="s">
        <v>144</v>
      </c>
      <c r="BK1018" s="214">
        <f>ROUND(I1018*H1018,2)</f>
        <v>0</v>
      </c>
      <c r="BL1018" s="18" t="s">
        <v>143</v>
      </c>
      <c r="BM1018" s="213" t="s">
        <v>1393</v>
      </c>
    </row>
    <row r="1019" spans="1:47" s="2" customFormat="1" ht="29.25">
      <c r="A1019" s="35"/>
      <c r="B1019" s="36"/>
      <c r="C1019" s="37"/>
      <c r="D1019" s="217" t="s">
        <v>373</v>
      </c>
      <c r="E1019" s="37"/>
      <c r="F1019" s="270" t="s">
        <v>1377</v>
      </c>
      <c r="G1019" s="37"/>
      <c r="H1019" s="37"/>
      <c r="I1019" s="112"/>
      <c r="J1019" s="37"/>
      <c r="K1019" s="37"/>
      <c r="L1019" s="40"/>
      <c r="M1019" s="271"/>
      <c r="N1019" s="272"/>
      <c r="O1019" s="72"/>
      <c r="P1019" s="72"/>
      <c r="Q1019" s="72"/>
      <c r="R1019" s="72"/>
      <c r="S1019" s="72"/>
      <c r="T1019" s="73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T1019" s="18" t="s">
        <v>373</v>
      </c>
      <c r="AU1019" s="18" t="s">
        <v>144</v>
      </c>
    </row>
    <row r="1020" spans="1:65" s="2" customFormat="1" ht="16.5" customHeight="1">
      <c r="A1020" s="35"/>
      <c r="B1020" s="36"/>
      <c r="C1020" s="201" t="s">
        <v>1394</v>
      </c>
      <c r="D1020" s="201" t="s">
        <v>139</v>
      </c>
      <c r="E1020" s="202" t="s">
        <v>1395</v>
      </c>
      <c r="F1020" s="203" t="s">
        <v>1396</v>
      </c>
      <c r="G1020" s="204" t="s">
        <v>1356</v>
      </c>
      <c r="H1020" s="205">
        <v>1</v>
      </c>
      <c r="I1020" s="206"/>
      <c r="J1020" s="207">
        <f>ROUND(I1020*H1020,2)</f>
        <v>0</v>
      </c>
      <c r="K1020" s="208"/>
      <c r="L1020" s="40"/>
      <c r="M1020" s="273" t="s">
        <v>1</v>
      </c>
      <c r="N1020" s="274" t="s">
        <v>43</v>
      </c>
      <c r="O1020" s="275"/>
      <c r="P1020" s="276">
        <f>O1020*H1020</f>
        <v>0</v>
      </c>
      <c r="Q1020" s="276">
        <v>0</v>
      </c>
      <c r="R1020" s="276">
        <f>Q1020*H1020</f>
        <v>0</v>
      </c>
      <c r="S1020" s="276">
        <v>0</v>
      </c>
      <c r="T1020" s="277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13" t="s">
        <v>143</v>
      </c>
      <c r="AT1020" s="213" t="s">
        <v>139</v>
      </c>
      <c r="AU1020" s="213" t="s">
        <v>144</v>
      </c>
      <c r="AY1020" s="18" t="s">
        <v>137</v>
      </c>
      <c r="BE1020" s="214">
        <f>IF(N1020="základní",J1020,0)</f>
        <v>0</v>
      </c>
      <c r="BF1020" s="214">
        <f>IF(N1020="snížená",J1020,0)</f>
        <v>0</v>
      </c>
      <c r="BG1020" s="214">
        <f>IF(N1020="zákl. přenesená",J1020,0)</f>
        <v>0</v>
      </c>
      <c r="BH1020" s="214">
        <f>IF(N1020="sníž. přenesená",J1020,0)</f>
        <v>0</v>
      </c>
      <c r="BI1020" s="214">
        <f>IF(N1020="nulová",J1020,0)</f>
        <v>0</v>
      </c>
      <c r="BJ1020" s="18" t="s">
        <v>144</v>
      </c>
      <c r="BK1020" s="214">
        <f>ROUND(I1020*H1020,2)</f>
        <v>0</v>
      </c>
      <c r="BL1020" s="18" t="s">
        <v>143</v>
      </c>
      <c r="BM1020" s="213" t="s">
        <v>1397</v>
      </c>
    </row>
    <row r="1021" spans="1:31" s="2" customFormat="1" ht="6.95" customHeight="1">
      <c r="A1021" s="35"/>
      <c r="B1021" s="55"/>
      <c r="C1021" s="56"/>
      <c r="D1021" s="56"/>
      <c r="E1021" s="56"/>
      <c r="F1021" s="56"/>
      <c r="G1021" s="56"/>
      <c r="H1021" s="56"/>
      <c r="I1021" s="149"/>
      <c r="J1021" s="56"/>
      <c r="K1021" s="56"/>
      <c r="L1021" s="40"/>
      <c r="M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</row>
  </sheetData>
  <sheetProtection algorithmName="SHA-512" hashValue="KblL2WI66D74XYwp18haXrAbhNRMMnneX08j1OIzAF+CvIfxfJKTNqG/3zclBK/xTeMmAlSCknJQ/PsPwSk1ig==" saltValue="opVV5NfmJvREswcrj5xiH6sGE/sZu4r9LKCUSnux3sexToXSBlIWszYbMt30JNslJ7uVDGWY8vIub8RSJkiTVg==" spinCount="100000" sheet="1" objects="1" scenarios="1" formatColumns="0" formatRows="0" autoFilter="0"/>
  <autoFilter ref="C143:K1020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BARBORAKYSK08D7\barborakyskova</dc:creator>
  <cp:keywords/>
  <dc:description/>
  <cp:lastModifiedBy>w0321str</cp:lastModifiedBy>
  <dcterms:created xsi:type="dcterms:W3CDTF">2020-03-10T13:07:18Z</dcterms:created>
  <dcterms:modified xsi:type="dcterms:W3CDTF">2020-03-11T07:53:44Z</dcterms:modified>
  <cp:category/>
  <cp:version/>
  <cp:contentType/>
  <cp:contentStatus/>
</cp:coreProperties>
</file>