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filterPrivacy="1" defaultThemeVersion="124226"/>
  <bookViews>
    <workbookView xWindow="240" yWindow="105" windowWidth="14805" windowHeight="8010" activeTab="1"/>
  </bookViews>
  <sheets>
    <sheet name="úvod" sheetId="11" r:id="rId1"/>
    <sheet name="ZŠ rozpočet" sheetId="10" r:id="rId2"/>
  </sheets>
  <externalReferences>
    <externalReference r:id="rId5"/>
  </externalReferences>
  <definedNames>
    <definedName name="Dodavka">'[1]Rekapitulace'!$G$23</definedName>
    <definedName name="HSV">'[1]Rekapitulace'!$E$23</definedName>
    <definedName name="HZS">'[1]Rekapitulace'!$I$23</definedName>
    <definedName name="Mont">'[1]Rekapitulace'!$H$23</definedName>
    <definedName name="PSV">'[1]Rekapitulace'!$F$23</definedName>
    <definedName name="SazbaDPH1">'[1]Krycí list'!$C$30</definedName>
    <definedName name="SazbaDPH2">'[1]Krycí list'!$C$32</definedName>
    <definedName name="VRN">'[1]Rekapitulace'!$H$29</definedName>
  </definedNames>
  <calcPr calcId="125725"/>
</workbook>
</file>

<file path=xl/sharedStrings.xml><?xml version="1.0" encoding="utf-8"?>
<sst xmlns="http://schemas.openxmlformats.org/spreadsheetml/2006/main" count="625" uniqueCount="165">
  <si>
    <t>Stavba :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</si>
  <si>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</si>
  <si>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</si>
  <si>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</si>
  <si>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</si>
  <si>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</si>
  <si>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</si>
  <si>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</si>
  <si>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</si>
  <si>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</si>
  <si>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Část</t>
  </si>
  <si>
    <t>1</t>
  </si>
  <si>
    <t>Ptačí svět</t>
  </si>
  <si>
    <t>materiál</t>
  </si>
  <si>
    <t>Výsadba - trvalky</t>
  </si>
  <si>
    <t>ks</t>
  </si>
  <si>
    <t>práce</t>
  </si>
  <si>
    <t>Výsadba - listnaté keře</t>
  </si>
  <si>
    <t>Výsadba - listnaté stromy</t>
  </si>
  <si>
    <t>veškeré práce spojené s tímto prvkem (doprava, manipulace, hloubení jamek, přesun zeminy, výsadba, instalace kotvení kůly, zamulčování)</t>
  </si>
  <si>
    <t>Ptačí budky</t>
  </si>
  <si>
    <t>veškeré práce spojené s tímto prvkem (doprava, manipulace, sestavení, instalace)</t>
  </si>
  <si>
    <t>Krmítka pro ptáky</t>
  </si>
  <si>
    <t>veškeré práce spojené s tímto prvkem (doprava, manipulace, sestavení, instalace-ukotvení do betonu)</t>
  </si>
  <si>
    <t>Betonové nášlapy</t>
  </si>
  <si>
    <t>t</t>
  </si>
  <si>
    <t>veškeré práce spojené s tímto prvkem (doprava, manipulace, sestavení, instalace), dlažba položena do země (výkop zeminy), uložena do štěrkodrtě fr. 0/4</t>
  </si>
  <si>
    <t>Celkem za</t>
  </si>
  <si>
    <t>2</t>
  </si>
  <si>
    <t>Motýlí svět</t>
  </si>
  <si>
    <t>veškeré práce spojené s tímto prvkem (doprava, manipulace, hloubení jamek, přesun zeminy, výsadba)</t>
  </si>
  <si>
    <t>keře, zemina, hnojivo (výška nákupu 15-40 cm, zahradní výsadbový substrát v objemu 0,025 m3 a hnojivo v množství 4 ks tablet/keř)</t>
  </si>
  <si>
    <t>m2</t>
  </si>
  <si>
    <t>m</t>
  </si>
  <si>
    <t>m3</t>
  </si>
  <si>
    <t xml:space="preserve">Naučná tabule – Motýli
Rozměry: šíře 94 cm x výška 158 cm
Na tabuli bude 16 otočných tabulek o velikosti 15 × 13 cm s obrázky běžných ptáků </t>
  </si>
  <si>
    <t>3</t>
  </si>
  <si>
    <t>Vyvýšené záhony - nízký záhon</t>
  </si>
  <si>
    <t>Zemina - zahradnický substrát (0,5 m3/truhlík)</t>
  </si>
  <si>
    <t>Vyvýšené záhony - vysoký záhon</t>
  </si>
  <si>
    <t>Bylinková spirála</t>
  </si>
  <si>
    <t>veškeré práce spojené s tímto prvkem (doprava, manipulace, stavba, naplnění)</t>
  </si>
  <si>
    <t>Kompostér</t>
  </si>
  <si>
    <t>4</t>
  </si>
  <si>
    <t>Hmyzí hotel</t>
  </si>
  <si>
    <t>5</t>
  </si>
  <si>
    <t>6</t>
  </si>
  <si>
    <t>veškeré práce spojené s tímto prvkem (doprava, manipulace, sestavení, instalace-ukotvení dle doporučení výrobce)</t>
  </si>
  <si>
    <t>8</t>
  </si>
  <si>
    <t>9</t>
  </si>
  <si>
    <t>10</t>
  </si>
  <si>
    <t>CELKEM</t>
  </si>
  <si>
    <t>ROZPOČET</t>
  </si>
  <si>
    <t>Rozpočet</t>
  </si>
  <si>
    <t xml:space="preserve">JKSO </t>
  </si>
  <si>
    <t>Objekt</t>
  </si>
  <si>
    <t>Název objektu</t>
  </si>
  <si>
    <t xml:space="preserve">SKP </t>
  </si>
  <si>
    <t>zahrada</t>
  </si>
  <si>
    <t>Měrná jednotka</t>
  </si>
  <si>
    <t>Stavba</t>
  </si>
  <si>
    <t>Název stavby</t>
  </si>
  <si>
    <t>Počet jednotek</t>
  </si>
  <si>
    <t>Náklady na m.j.</t>
  </si>
  <si>
    <t>Zpracovatel projektu</t>
  </si>
  <si>
    <t>Ing. Galina Slívová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</si>
  <si>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</si>
  <si>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</si>
  <si>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</si>
  <si>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</si>
  <si>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</si>
  <si>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</si>
  <si>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</si>
  <si>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</si>
  <si>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</si>
  <si>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</si>
  <si>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</si>
  <si>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</si>
  <si>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</si>
  <si>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</si>
  <si>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</si>
  <si>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</si>
  <si>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</si>
  <si>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</si>
  <si>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</si>
  <si>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</si>
  <si>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</si>
  <si>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</si>
  <si>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</si>
  <si>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</si>
  <si>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</si>
  <si>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</si>
  <si>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</si>
  <si>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</si>
  <si>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</si>
  <si>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</si>
  <si>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</si>
  <si>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</si>
  <si>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</si>
  <si>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</si>
  <si>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veškeré práce spojené s tímto prvkem (práce, doprava, manipulace, uskladnění)</t>
  </si>
  <si>
    <t>Hmatový chodník</t>
  </si>
  <si>
    <t>CELKOVÝ</t>
  </si>
  <si>
    <t>Ostatní mobiliář</t>
  </si>
  <si>
    <t>Odpadkové koše</t>
  </si>
  <si>
    <t xml:space="preserve">objem zařízení:   65l 
Materiál 
Dřevěné části: v základu smrkové řezivo 
Spojovací mat: pozinkovaný nebo nerezový 
Kotvení: na postavení 
Nátěry dřeva: tenkovrstvá impregnační lazura
</t>
  </si>
  <si>
    <t xml:space="preserve">Ostatní </t>
  </si>
  <si>
    <t>veškeré práce spojené s tímto prvkem (terénní úpravy/srovnání terénu, dosev trávy včetně trávního semene, úklid zahrady)</t>
  </si>
  <si>
    <t>trvalky, zemina, hnojivo (zahradní výsadbový substrát v objemu 0,01 m3 a hnojivo v množství 2 ks tablet/trvalku)</t>
  </si>
  <si>
    <t>Dřevěný hranol k odclonění</t>
  </si>
  <si>
    <t>Dřevěné lavičky - hranoly</t>
  </si>
  <si>
    <t>Velké kameny na malování</t>
  </si>
  <si>
    <t>Informační tabule</t>
  </si>
  <si>
    <t>Spojený záhon (plocha 144 m2)</t>
  </si>
  <si>
    <t>písek ve výšce 6 cm</t>
  </si>
  <si>
    <t>neviditelný plastový obrubník výška 8 cm (včetně navýšení o 10% na nutný odpad), kotvící kolíky plastové nebo kovové)</t>
  </si>
  <si>
    <t>Materiál – smrkové dřevo (včetně nátěru)</t>
  </si>
  <si>
    <t>Beton, asfaltový nátěr, tmel</t>
  </si>
  <si>
    <t>veškeré práce spojené s tímto prvkem (doprava, manipulace, výkop, přesun zeminy,  sestavení, instalace, betonování, vytmelení, úprava terénu)</t>
  </si>
  <si>
    <t>příprava - odstranění trávního drnu/postřik</t>
  </si>
  <si>
    <t>veškeré práce spojené s tímto prvkem (doprava, manipulace, příprava a vyměření záhonu, srovnání terénu pro pokládku obrubníku, pokládka obrubníku, kotvení, zamulčování)</t>
  </si>
  <si>
    <t>drcený kámen ve výšce 6 cm</t>
  </si>
  <si>
    <t>drcený kámen ve výšce 6 cm (fr. 8/16 mm)</t>
  </si>
  <si>
    <t>stromy, zemina, hnojivo (ob. km. min 12/14 cm, zahradní výsadbový substrát v objemu 0,5 m3 a hnojivo v množství 8 ks tablet/strom), stromy ukotveny dřevěnými kůly a příčkami 3 ks/strom včetně úvazku, zamulčování smrkovou kůrou v objemu 80l/strom)</t>
  </si>
  <si>
    <t>Bylinkový svět</t>
  </si>
  <si>
    <t xml:space="preserve">štěrkodrť fr. 0/4 mm </t>
  </si>
  <si>
    <t>Výsadba u skleníku</t>
  </si>
  <si>
    <t>Výsadba u vyvýšených záhonů</t>
  </si>
  <si>
    <t>Altán</t>
  </si>
  <si>
    <t>Lavice malá 6 ks (délka 0,8 m, šířka 0,4 m, výška sedací části 0,43 m)</t>
  </si>
  <si>
    <t>Lavice velká 6 ks (délka 1,6 m, šířka 0,4 m, výška sedací části 0,43 m)</t>
  </si>
  <si>
    <t>1 ks dřevěný kompostér (délka 2 m, šířka 1,2 m, výška 0,80 m)</t>
  </si>
  <si>
    <t>materiál dřevo s povrchovou úpravou</t>
  </si>
  <si>
    <t xml:space="preserve">Výrobek specializovaného výrobce 
Povrch domku chráněn střešní krytinou (např. plechem).
</t>
  </si>
  <si>
    <t xml:space="preserve">Následná úprava zahrady </t>
  </si>
  <si>
    <t>Příprava pozemku, odstranění nežádoucích materiálů, odstranění nežádoucích dřevin</t>
  </si>
  <si>
    <t>Přistavení velkoobjemového kontejnéru</t>
  </si>
  <si>
    <t>Spojený záhon (plocha 74 m2)</t>
  </si>
  <si>
    <t>Spojený záhon (plocha 64 m2)</t>
  </si>
  <si>
    <t>smrková kůra ve výšce 8 cm</t>
  </si>
  <si>
    <t>Spojený záhon (plocha 76 m2)</t>
  </si>
  <si>
    <t>Spojený záhon (plocha 30 m2)</t>
  </si>
  <si>
    <t>Spojený záhon (plocha 15 m2)</t>
  </si>
  <si>
    <t xml:space="preserve">Altán </t>
  </si>
  <si>
    <t>Altán - mobiliář</t>
  </si>
  <si>
    <t>geotextilie (včetně navýšení o nutné překrytí 20 % a kotvících prvků)</t>
  </si>
  <si>
    <t>veškeré práce spojené s tímto prvkem (doprava, manipulace, příprava a vyměření záhonu, srovnání terénu pro pokládku obrubníku, pokládka obrubníku a geotextilie, kotvení, pokládka jednotlivých povchů)</t>
  </si>
  <si>
    <t xml:space="preserve">Zemina - zahradnický substrát </t>
  </si>
  <si>
    <t>veškeré práce spojené s tímto prvkem (doprava, manipulace, sestavení, instalace, ukotvení)</t>
  </si>
  <si>
    <t>veškeré práce spojené s tímto prvkem (práce, doprava, manipulace,instalace, ukotvení)</t>
  </si>
  <si>
    <t xml:space="preserve">dřevěný nízký záhon s šedým nátěrem (délka 1,7 m, šířka 0,9 m, výška 0,35 m) Vyvýšené záhony budou mít instalovanou vnitřní plastovou folii (např. nopovou) na prodloužení životnosti </t>
  </si>
  <si>
    <t xml:space="preserve">dřevěný vysoký záhon s šedým nátěrem (délka 1,35 m, šířka 0,6 m, výška 0,6 m) Vyvýšené záhony budou mít instalovanou vnitřní plastovou folii (např. nopovou) na prodloužení životnosti </t>
  </si>
  <si>
    <t>Stůl 3 ks  (délka 1,6 m, šířka 0,8 m, výška 0,75 m)</t>
  </si>
  <si>
    <t>Přírodní zahrada nejen pro děti</t>
  </si>
  <si>
    <t>ZŠ Ostrava-Hrabůvka, ul. Provaznická</t>
  </si>
  <si>
    <t>02/2020</t>
  </si>
  <si>
    <t>Zahrada nejen pro děti</t>
  </si>
  <si>
    <t>Zahrada u Základní školy na ul. Provaznická</t>
  </si>
  <si>
    <t>Kameny frakce 200/500 mm- valouny</t>
  </si>
  <si>
    <t>chemické odplevelení/posřik</t>
  </si>
  <si>
    <t>Zámková dlažba betonová, mrazuvzdorná o rozměru (šxdxv) 30 cm x 60 cm x 4 cm</t>
  </si>
  <si>
    <t xml:space="preserve">10 druhů povrchů (materiálů) - písek, různá frakce kamene, dřevo/kulatina, dlažba, smrková kůra, výsadba
</t>
  </si>
  <si>
    <t xml:space="preserve">stavba z kamene – 1 ks
Odkopávka podkladu do hloubky cca 10 cm.
Stavba kamenné zídky ve tvaru spirály zvyšující se směrem ke středu o průměru cca 2 m.
Kameny kladeny do štěrkového lože, výška spirály ve středu cca 60 cm.
Vyplněno směsí jílovité zeminy, výsadbovým substrátem a pískem.
</t>
  </si>
  <si>
    <t>Altán č.1 – velký altán (plocha 24 m2) 
Rozměry: šíře 4 m, délka 6 m, výška 2,40 m 
Materiál: sloupy ze smrkových hranolů, tlakově impregnovaný, žárově pozinkované kotvící prvky profilu H, záklop střechy z masívních desek, krytina z asfaltové šindele podlaha z modřínových desek (drážková – protiskluzová úprava), dřevěný rošt</t>
  </si>
  <si>
    <t>chemické odplevelení/postřik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</si>
</sst>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tted"/>
      <bottom/>
    </border>
    <border>
      <left style="thin"/>
      <right style="thin"/>
      <top/>
      <bottom style="hair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 style="dotted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dotted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06">
    <xf numFmtId="0" fontId="0" fillId="0" borderId="0" xfId="0"/>
    <xf numFmtId="49" fontId="3" fillId="0" borderId="1" xfId="20" applyNumberFormat="1" applyFont="1" applyBorder="1">
      <alignment/>
      <protection/>
    </xf>
    <xf numFmtId="0" fontId="1" fillId="0" borderId="1" xfId="20" applyFont="1" applyBorder="1">
      <alignment/>
      <protection/>
    </xf>
    <xf numFmtId="2" fontId="4" fillId="0" borderId="2" xfId="20" applyNumberFormat="1" applyFont="1" applyBorder="1" applyAlignment="1">
      <alignment horizontal="center"/>
      <protection/>
    </xf>
    <xf numFmtId="4" fontId="1" fillId="0" borderId="1" xfId="20" applyNumberFormat="1" applyFont="1" applyBorder="1" applyAlignment="1">
      <alignment horizontal="left"/>
      <protection/>
    </xf>
    <xf numFmtId="4" fontId="1" fillId="0" borderId="3" xfId="20" applyNumberFormat="1" applyFont="1" applyBorder="1">
      <alignment/>
      <protection/>
    </xf>
    <xf numFmtId="49" fontId="3" fillId="0" borderId="4" xfId="20" applyNumberFormat="1" applyFont="1" applyBorder="1">
      <alignment/>
      <protection/>
    </xf>
    <xf numFmtId="0" fontId="1" fillId="0" borderId="4" xfId="20" applyFont="1" applyBorder="1">
      <alignment/>
      <protection/>
    </xf>
    <xf numFmtId="49" fontId="4" fillId="2" borderId="5" xfId="20" applyNumberFormat="1" applyFont="1" applyFill="1" applyBorder="1">
      <alignment/>
      <protection/>
    </xf>
    <xf numFmtId="0" fontId="4" fillId="2" borderId="6" xfId="20" applyFont="1" applyFill="1" applyBorder="1" applyAlignment="1">
      <alignment horizontal="center"/>
      <protection/>
    </xf>
    <xf numFmtId="2" fontId="4" fillId="2" borderId="6" xfId="20" applyNumberFormat="1" applyFont="1" applyFill="1" applyBorder="1" applyAlignment="1">
      <alignment horizontal="center"/>
      <protection/>
    </xf>
    <xf numFmtId="4" fontId="4" fillId="2" borderId="6" xfId="20" applyNumberFormat="1" applyFont="1" applyFill="1" applyBorder="1" applyAlignment="1">
      <alignment horizontal="center"/>
      <protection/>
    </xf>
    <xf numFmtId="4" fontId="4" fillId="2" borderId="5" xfId="20" applyNumberFormat="1" applyFont="1" applyFill="1" applyBorder="1" applyAlignment="1">
      <alignment horizontal="center"/>
      <protection/>
    </xf>
    <xf numFmtId="0" fontId="3" fillId="0" borderId="7" xfId="20" applyFont="1" applyBorder="1" applyAlignment="1">
      <alignment horizontal="center"/>
      <protection/>
    </xf>
    <xf numFmtId="49" fontId="3" fillId="0" borderId="7" xfId="20" applyNumberFormat="1" applyFont="1" applyBorder="1" applyAlignment="1">
      <alignment horizontal="left"/>
      <protection/>
    </xf>
    <xf numFmtId="0" fontId="3" fillId="0" borderId="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2" fontId="1" fillId="0" borderId="9" xfId="20" applyNumberFormat="1" applyFont="1" applyBorder="1" applyAlignment="1">
      <alignment horizontal="center"/>
      <protection/>
    </xf>
    <xf numFmtId="4" fontId="1" fillId="0" borderId="9" xfId="20" applyNumberFormat="1" applyFont="1" applyBorder="1" applyAlignment="1">
      <alignment horizontal="right"/>
      <protection/>
    </xf>
    <xf numFmtId="4" fontId="1" fillId="0" borderId="6" xfId="20" applyNumberFormat="1" applyFont="1" applyBorder="1">
      <alignment/>
      <protection/>
    </xf>
    <xf numFmtId="0" fontId="5" fillId="0" borderId="10" xfId="20" applyFont="1" applyBorder="1" applyAlignment="1">
      <alignment horizontal="center" vertical="top"/>
      <protection/>
    </xf>
    <xf numFmtId="49" fontId="5" fillId="0" borderId="10" xfId="20" applyNumberFormat="1" applyFont="1" applyBorder="1" applyAlignment="1">
      <alignment horizontal="left" vertical="top"/>
      <protection/>
    </xf>
    <xf numFmtId="0" fontId="5" fillId="0" borderId="10" xfId="20" applyFont="1" applyBorder="1" applyAlignment="1">
      <alignment vertical="top" wrapText="1"/>
      <protection/>
    </xf>
    <xf numFmtId="49" fontId="5" fillId="0" borderId="10" xfId="20" applyNumberFormat="1" applyFont="1" applyBorder="1" applyAlignment="1">
      <alignment horizontal="center" shrinkToFit="1"/>
      <protection/>
    </xf>
    <xf numFmtId="2" fontId="5" fillId="0" borderId="10" xfId="20" applyNumberFormat="1" applyFont="1" applyBorder="1" applyAlignment="1">
      <alignment horizontal="center"/>
      <protection/>
    </xf>
    <xf numFmtId="4" fontId="5" fillId="0" borderId="11" xfId="20" applyNumberFormat="1" applyFont="1" applyBorder="1" applyAlignment="1">
      <alignment horizontal="right"/>
      <protection/>
    </xf>
    <xf numFmtId="4" fontId="5" fillId="3" borderId="11" xfId="20" applyNumberFormat="1" applyFont="1" applyFill="1" applyBorder="1">
      <alignment/>
      <protection/>
    </xf>
    <xf numFmtId="0" fontId="4" fillId="0" borderId="7" xfId="20" applyFont="1" applyBorder="1" applyAlignment="1">
      <alignment horizontal="center"/>
      <protection/>
    </xf>
    <xf numFmtId="49" fontId="4" fillId="0" borderId="7" xfId="20" applyNumberFormat="1" applyFont="1" applyBorder="1" applyAlignment="1">
      <alignment horizontal="right"/>
      <protection/>
    </xf>
    <xf numFmtId="0" fontId="1" fillId="2" borderId="5" xfId="20" applyFont="1" applyFill="1" applyBorder="1" applyAlignment="1">
      <alignment horizontal="center"/>
      <protection/>
    </xf>
    <xf numFmtId="49" fontId="6" fillId="2" borderId="5" xfId="20" applyNumberFormat="1" applyFont="1" applyFill="1" applyBorder="1" applyAlignment="1">
      <alignment horizontal="left"/>
      <protection/>
    </xf>
    <xf numFmtId="0" fontId="6" fillId="2" borderId="8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2" fontId="1" fillId="2" borderId="9" xfId="20" applyNumberFormat="1" applyFont="1" applyFill="1" applyBorder="1" applyAlignment="1">
      <alignment horizontal="center"/>
      <protection/>
    </xf>
    <xf numFmtId="4" fontId="1" fillId="2" borderId="6" xfId="20" applyNumberFormat="1" applyFont="1" applyFill="1" applyBorder="1" applyAlignment="1">
      <alignment horizontal="right"/>
      <protection/>
    </xf>
    <xf numFmtId="4" fontId="3" fillId="2" borderId="5" xfId="20" applyNumberFormat="1" applyFont="1" applyFill="1" applyBorder="1">
      <alignment/>
      <protection/>
    </xf>
    <xf numFmtId="4" fontId="5" fillId="0" borderId="10" xfId="20" applyNumberFormat="1" applyFont="1" applyBorder="1" applyAlignment="1">
      <alignment horizontal="right"/>
      <protection/>
    </xf>
    <xf numFmtId="4" fontId="5" fillId="3" borderId="10" xfId="20" applyNumberFormat="1" applyFont="1" applyFill="1" applyBorder="1">
      <alignment/>
      <protection/>
    </xf>
    <xf numFmtId="0" fontId="5" fillId="0" borderId="7" xfId="20" applyFont="1" applyBorder="1" applyAlignment="1">
      <alignment horizontal="center" vertical="top"/>
      <protection/>
    </xf>
    <xf numFmtId="49" fontId="5" fillId="0" borderId="7" xfId="20" applyNumberFormat="1" applyFont="1" applyBorder="1" applyAlignment="1">
      <alignment horizontal="left" vertical="top"/>
      <protection/>
    </xf>
    <xf numFmtId="49" fontId="5" fillId="0" borderId="12" xfId="20" applyNumberFormat="1" applyFont="1" applyBorder="1" applyAlignment="1">
      <alignment horizontal="center" shrinkToFit="1"/>
      <protection/>
    </xf>
    <xf numFmtId="2" fontId="5" fillId="0" borderId="12" xfId="20" applyNumberFormat="1" applyFont="1" applyBorder="1" applyAlignment="1">
      <alignment horizontal="center" shrinkToFit="1"/>
      <protection/>
    </xf>
    <xf numFmtId="4" fontId="5" fillId="0" borderId="12" xfId="20" applyNumberFormat="1" applyFont="1" applyBorder="1" applyAlignment="1">
      <alignment horizontal="right" shrinkToFit="1"/>
      <protection/>
    </xf>
    <xf numFmtId="1" fontId="5" fillId="0" borderId="12" xfId="20" applyNumberFormat="1" applyFont="1" applyBorder="1" applyAlignment="1">
      <alignment horizontal="center" shrinkToFit="1"/>
      <protection/>
    </xf>
    <xf numFmtId="49" fontId="5" fillId="0" borderId="7" xfId="20" applyNumberFormat="1" applyFont="1" applyBorder="1" applyAlignment="1">
      <alignment horizontal="center" shrinkToFit="1"/>
      <protection/>
    </xf>
    <xf numFmtId="4" fontId="5" fillId="0" borderId="13" xfId="20" applyNumberFormat="1" applyFont="1" applyBorder="1">
      <alignment/>
      <protection/>
    </xf>
    <xf numFmtId="2" fontId="5" fillId="0" borderId="11" xfId="20" applyNumberFormat="1" applyFont="1" applyBorder="1" applyAlignment="1">
      <alignment horizontal="center"/>
      <protection/>
    </xf>
    <xf numFmtId="2" fontId="5" fillId="4" borderId="14" xfId="20" applyNumberFormat="1" applyFont="1" applyFill="1" applyBorder="1" applyAlignment="1">
      <alignment horizontal="center" wrapText="1"/>
      <protection/>
    </xf>
    <xf numFmtId="4" fontId="5" fillId="0" borderId="15" xfId="20" applyNumberFormat="1" applyFont="1" applyBorder="1">
      <alignment/>
      <protection/>
    </xf>
    <xf numFmtId="2" fontId="5" fillId="0" borderId="7" xfId="20" applyNumberFormat="1" applyFont="1" applyBorder="1" applyAlignment="1">
      <alignment horizontal="center"/>
      <protection/>
    </xf>
    <xf numFmtId="4" fontId="5" fillId="0" borderId="12" xfId="20" applyNumberFormat="1" applyFont="1" applyBorder="1">
      <alignment/>
      <protection/>
    </xf>
    <xf numFmtId="0" fontId="7" fillId="0" borderId="16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/>
    </xf>
    <xf numFmtId="0" fontId="3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Continuous"/>
    </xf>
    <xf numFmtId="49" fontId="8" fillId="2" borderId="19" xfId="0" applyNumberFormat="1" applyFont="1" applyFill="1" applyBorder="1" applyAlignment="1">
      <alignment horizontal="left"/>
    </xf>
    <xf numFmtId="49" fontId="4" fillId="2" borderId="18" xfId="0" applyNumberFormat="1" applyFont="1" applyFill="1" applyBorder="1" applyAlignment="1">
      <alignment horizontal="centerContinuous"/>
    </xf>
    <xf numFmtId="0" fontId="4" fillId="0" borderId="20" xfId="0" applyFont="1" applyBorder="1"/>
    <xf numFmtId="49" fontId="4" fillId="0" borderId="21" xfId="0" applyNumberFormat="1" applyFont="1" applyBorder="1" applyAlignment="1">
      <alignment horizontal="left"/>
    </xf>
    <xf numFmtId="0" fontId="1" fillId="0" borderId="22" xfId="0" applyFont="1" applyBorder="1"/>
    <xf numFmtId="0" fontId="4" fillId="0" borderId="6" xfId="0" applyFont="1" applyBorder="1"/>
    <xf numFmtId="49" fontId="4" fillId="0" borderId="9" xfId="0" applyNumberFormat="1" applyFont="1" applyBorder="1"/>
    <xf numFmtId="49" fontId="4" fillId="0" borderId="6" xfId="0" applyNumberFormat="1" applyFont="1" applyBorder="1"/>
    <xf numFmtId="0" fontId="4" fillId="0" borderId="5" xfId="0" applyFont="1" applyBorder="1"/>
    <xf numFmtId="0" fontId="4" fillId="0" borderId="23" xfId="0" applyFont="1" applyBorder="1" applyAlignment="1">
      <alignment horizontal="left"/>
    </xf>
    <xf numFmtId="0" fontId="3" fillId="0" borderId="22" xfId="0" applyFont="1" applyBorder="1"/>
    <xf numFmtId="49" fontId="4" fillId="0" borderId="23" xfId="0" applyNumberFormat="1" applyFont="1" applyBorder="1" applyAlignment="1">
      <alignment horizontal="left"/>
    </xf>
    <xf numFmtId="49" fontId="3" fillId="2" borderId="22" xfId="0" applyNumberFormat="1" applyFont="1" applyFill="1" applyBorder="1"/>
    <xf numFmtId="49" fontId="1" fillId="2" borderId="6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5" xfId="0" applyFont="1" applyFill="1" applyBorder="1"/>
    <xf numFmtId="3" fontId="4" fillId="0" borderId="23" xfId="0" applyNumberFormat="1" applyFont="1" applyBorder="1" applyAlignment="1">
      <alignment horizontal="left"/>
    </xf>
    <xf numFmtId="49" fontId="1" fillId="2" borderId="0" xfId="0" applyNumberFormat="1" applyFont="1" applyFill="1" applyBorder="1"/>
    <xf numFmtId="49" fontId="4" fillId="0" borderId="5" xfId="0" applyNumberFormat="1" applyFont="1" applyBorder="1" applyAlignment="1">
      <alignment horizontal="left"/>
    </xf>
    <xf numFmtId="0" fontId="4" fillId="0" borderId="24" xfId="0" applyFont="1" applyBorder="1"/>
    <xf numFmtId="0" fontId="4" fillId="0" borderId="25" xfId="0" applyFont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25" xfId="0" applyFont="1" applyBorder="1" applyAlignment="1">
      <alignment/>
    </xf>
    <xf numFmtId="3" fontId="0" fillId="0" borderId="0" xfId="0" applyNumberFormat="1"/>
    <xf numFmtId="0" fontId="4" fillId="0" borderId="22" xfId="0" applyFont="1" applyBorder="1"/>
    <xf numFmtId="0" fontId="4" fillId="0" borderId="2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3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Continuous"/>
    </xf>
    <xf numFmtId="0" fontId="3" fillId="2" borderId="31" xfId="0" applyFont="1" applyFill="1" applyBorder="1" applyAlignment="1">
      <alignment horizontal="centerContinuous"/>
    </xf>
    <xf numFmtId="0" fontId="1" fillId="2" borderId="31" xfId="0" applyFont="1" applyFill="1" applyBorder="1" applyAlignment="1">
      <alignment horizontal="centerContinuous"/>
    </xf>
    <xf numFmtId="0" fontId="1" fillId="0" borderId="33" xfId="0" applyFont="1" applyBorder="1"/>
    <xf numFmtId="0" fontId="1" fillId="0" borderId="34" xfId="0" applyFont="1" applyBorder="1"/>
    <xf numFmtId="3" fontId="1" fillId="0" borderId="21" xfId="0" applyNumberFormat="1" applyFont="1" applyBorder="1"/>
    <xf numFmtId="0" fontId="1" fillId="0" borderId="17" xfId="0" applyFont="1" applyBorder="1"/>
    <xf numFmtId="3" fontId="1" fillId="0" borderId="19" xfId="0" applyNumberFormat="1" applyFont="1" applyBorder="1"/>
    <xf numFmtId="0" fontId="1" fillId="0" borderId="18" xfId="0" applyFont="1" applyBorder="1"/>
    <xf numFmtId="3" fontId="1" fillId="0" borderId="9" xfId="0" applyNumberFormat="1" applyFont="1" applyBorder="1"/>
    <xf numFmtId="0" fontId="1" fillId="0" borderId="6" xfId="0" applyFont="1" applyBorder="1"/>
    <xf numFmtId="0" fontId="1" fillId="0" borderId="35" xfId="0" applyFont="1" applyBorder="1"/>
    <xf numFmtId="0" fontId="1" fillId="0" borderId="34" xfId="0" applyFont="1" applyBorder="1" applyAlignment="1">
      <alignment shrinkToFit="1"/>
    </xf>
    <xf numFmtId="0" fontId="1" fillId="0" borderId="36" xfId="0" applyFont="1" applyBorder="1"/>
    <xf numFmtId="0" fontId="1" fillId="0" borderId="37" xfId="0" applyFont="1" applyBorder="1"/>
    <xf numFmtId="0" fontId="1" fillId="0" borderId="0" xfId="0" applyFont="1" applyBorder="1"/>
    <xf numFmtId="3" fontId="1" fillId="0" borderId="38" xfId="0" applyNumberFormat="1" applyFont="1" applyBorder="1"/>
    <xf numFmtId="0" fontId="1" fillId="0" borderId="39" xfId="0" applyFont="1" applyBorder="1"/>
    <xf numFmtId="3" fontId="1" fillId="0" borderId="40" xfId="0" applyNumberFormat="1" applyFont="1" applyBorder="1"/>
    <xf numFmtId="0" fontId="1" fillId="0" borderId="41" xfId="0" applyFont="1" applyBorder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42" xfId="0" applyFont="1" applyFill="1" applyBorder="1"/>
    <xf numFmtId="0" fontId="3" fillId="2" borderId="43" xfId="0" applyFont="1" applyFill="1" applyBorder="1"/>
    <xf numFmtId="0" fontId="1" fillId="0" borderId="44" xfId="0" applyFont="1" applyBorder="1"/>
    <xf numFmtId="0" fontId="1" fillId="0" borderId="0" xfId="0" applyFont="1"/>
    <xf numFmtId="0" fontId="1" fillId="0" borderId="45" xfId="0" applyFont="1" applyBorder="1"/>
    <xf numFmtId="0" fontId="1" fillId="0" borderId="46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165" fontId="1" fillId="0" borderId="51" xfId="0" applyNumberFormat="1" applyFont="1" applyBorder="1" applyAlignment="1">
      <alignment horizontal="right"/>
    </xf>
    <xf numFmtId="0" fontId="1" fillId="0" borderId="51" xfId="0" applyFont="1" applyBorder="1"/>
    <xf numFmtId="0" fontId="1" fillId="0" borderId="9" xfId="0" applyFont="1" applyBorder="1"/>
    <xf numFmtId="165" fontId="1" fillId="0" borderId="6" xfId="0" applyNumberFormat="1" applyFont="1" applyBorder="1" applyAlignment="1">
      <alignment horizontal="right"/>
    </xf>
    <xf numFmtId="0" fontId="9" fillId="2" borderId="39" xfId="0" applyFont="1" applyFill="1" applyBorder="1"/>
    <xf numFmtId="0" fontId="9" fillId="2" borderId="40" xfId="0" applyFont="1" applyFill="1" applyBorder="1"/>
    <xf numFmtId="0" fontId="9" fillId="2" borderId="41" xfId="0" applyFont="1" applyFill="1" applyBorder="1"/>
    <xf numFmtId="0" fontId="10" fillId="0" borderId="0" xfId="0" applyFont="1"/>
    <xf numFmtId="0" fontId="0" fillId="0" borderId="0" xfId="0" applyAlignment="1">
      <alignment/>
    </xf>
    <xf numFmtId="0" fontId="2" fillId="0" borderId="0" xfId="20" applyFont="1">
      <alignment/>
      <protection/>
    </xf>
    <xf numFmtId="4" fontId="5" fillId="0" borderId="44" xfId="0" applyNumberFormat="1" applyFont="1" applyBorder="1" applyAlignment="1">
      <alignment horizontal="right"/>
    </xf>
    <xf numFmtId="4" fontId="5" fillId="4" borderId="45" xfId="20" applyNumberFormat="1" applyFont="1" applyFill="1" applyBorder="1" applyAlignment="1">
      <alignment horizontal="left" wrapText="1"/>
      <protection/>
    </xf>
    <xf numFmtId="49" fontId="5" fillId="4" borderId="52" xfId="20" applyNumberFormat="1" applyFont="1" applyFill="1" applyBorder="1" applyAlignment="1">
      <alignment wrapText="1"/>
      <protection/>
    </xf>
    <xf numFmtId="49" fontId="5" fillId="0" borderId="53" xfId="0" applyNumberFormat="1" applyFont="1" applyBorder="1" applyAlignment="1">
      <alignment horizontal="center" wrapText="1"/>
    </xf>
    <xf numFmtId="49" fontId="1" fillId="0" borderId="53" xfId="0" applyNumberFormat="1" applyFont="1" applyBorder="1" applyAlignment="1">
      <alignment wrapText="1"/>
    </xf>
    <xf numFmtId="49" fontId="5" fillId="4" borderId="52" xfId="20" applyNumberFormat="1" applyFont="1" applyFill="1" applyBorder="1" applyAlignment="1">
      <alignment vertical="top" wrapText="1"/>
      <protection/>
    </xf>
    <xf numFmtId="0" fontId="3" fillId="0" borderId="8" xfId="20" applyFont="1" applyBorder="1" applyAlignment="1">
      <alignment vertical="center" wrapText="1"/>
      <protection/>
    </xf>
    <xf numFmtId="0" fontId="5" fillId="0" borderId="10" xfId="20" applyFont="1" applyFill="1" applyBorder="1" applyAlignment="1">
      <alignment vertical="top" wrapText="1"/>
      <protection/>
    </xf>
    <xf numFmtId="49" fontId="5" fillId="0" borderId="10" xfId="20" applyNumberFormat="1" applyFont="1" applyFill="1" applyBorder="1" applyAlignment="1">
      <alignment horizontal="center" shrinkToFit="1"/>
      <protection/>
    </xf>
    <xf numFmtId="0" fontId="1" fillId="2" borderId="5" xfId="20" applyFont="1" applyFill="1" applyBorder="1" applyAlignment="1">
      <alignment horizontal="center" vertical="center"/>
      <protection/>
    </xf>
    <xf numFmtId="49" fontId="6" fillId="2" borderId="5" xfId="20" applyNumberFormat="1" applyFont="1" applyFill="1" applyBorder="1" applyAlignment="1">
      <alignment horizontal="left" vertical="center"/>
      <protection/>
    </xf>
    <xf numFmtId="4" fontId="3" fillId="2" borderId="5" xfId="20" applyNumberFormat="1" applyFont="1" applyFill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2" fontId="5" fillId="0" borderId="7" xfId="20" applyNumberFormat="1" applyFont="1" applyBorder="1" applyAlignment="1">
      <alignment horizontal="center" shrinkToFit="1"/>
      <protection/>
    </xf>
    <xf numFmtId="49" fontId="5" fillId="4" borderId="52" xfId="20" applyNumberFormat="1" applyFont="1" applyFill="1" applyBorder="1" applyAlignment="1">
      <alignment vertical="center" wrapText="1"/>
      <protection/>
    </xf>
    <xf numFmtId="0" fontId="5" fillId="0" borderId="10" xfId="20" applyFont="1" applyBorder="1" applyAlignment="1">
      <alignment horizontal="center" vertical="center"/>
      <protection/>
    </xf>
    <xf numFmtId="49" fontId="5" fillId="0" borderId="10" xfId="20" applyNumberFormat="1" applyFont="1" applyBorder="1" applyAlignment="1">
      <alignment horizontal="left" vertical="center"/>
      <protection/>
    </xf>
    <xf numFmtId="0" fontId="5" fillId="0" borderId="10" xfId="20" applyFont="1" applyBorder="1" applyAlignment="1">
      <alignment vertical="center" wrapText="1"/>
      <protection/>
    </xf>
    <xf numFmtId="49" fontId="5" fillId="0" borderId="10" xfId="20" applyNumberFormat="1" applyFont="1" applyBorder="1" applyAlignment="1">
      <alignment horizontal="center" vertical="center" shrinkToFit="1"/>
      <protection/>
    </xf>
    <xf numFmtId="2" fontId="5" fillId="0" borderId="10" xfId="20" applyNumberFormat="1" applyFont="1" applyBorder="1" applyAlignment="1">
      <alignment horizontal="center" vertical="center"/>
      <protection/>
    </xf>
    <xf numFmtId="4" fontId="5" fillId="3" borderId="11" xfId="20" applyNumberFormat="1" applyFont="1" applyFill="1" applyBorder="1" applyAlignment="1">
      <alignment vertical="center"/>
      <protection/>
    </xf>
    <xf numFmtId="0" fontId="5" fillId="0" borderId="7" xfId="20" applyFont="1" applyBorder="1" applyAlignment="1">
      <alignment vertical="top" wrapText="1"/>
      <protection/>
    </xf>
    <xf numFmtId="49" fontId="5" fillId="0" borderId="15" xfId="20" applyNumberFormat="1" applyFont="1" applyBorder="1" applyAlignment="1">
      <alignment horizontal="center" shrinkToFit="1"/>
      <protection/>
    </xf>
    <xf numFmtId="0" fontId="11" fillId="0" borderId="0" xfId="0" applyFont="1"/>
    <xf numFmtId="0" fontId="5" fillId="0" borderId="10" xfId="20" applyFont="1" applyFill="1" applyBorder="1" applyAlignment="1">
      <alignment vertical="center" wrapText="1"/>
      <protection/>
    </xf>
    <xf numFmtId="49" fontId="5" fillId="0" borderId="7" xfId="20" applyNumberFormat="1" applyFont="1" applyFill="1" applyBorder="1" applyAlignment="1">
      <alignment horizontal="center" shrinkToFit="1"/>
      <protection/>
    </xf>
    <xf numFmtId="4" fontId="5" fillId="0" borderId="11" xfId="20" applyNumberFormat="1" applyFont="1" applyFill="1" applyBorder="1">
      <alignment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4" fontId="12" fillId="0" borderId="0" xfId="0" applyNumberFormat="1" applyFont="1"/>
    <xf numFmtId="4" fontId="11" fillId="0" borderId="0" xfId="0" applyNumberFormat="1" applyFont="1"/>
    <xf numFmtId="49" fontId="5" fillId="4" borderId="54" xfId="20" applyNumberFormat="1" applyFont="1" applyFill="1" applyBorder="1" applyAlignment="1">
      <alignment vertical="top" wrapText="1"/>
      <protection/>
    </xf>
    <xf numFmtId="49" fontId="1" fillId="0" borderId="54" xfId="0" applyNumberFormat="1" applyFont="1" applyBorder="1" applyAlignment="1">
      <alignment vertical="top" wrapText="1"/>
    </xf>
    <xf numFmtId="166" fontId="1" fillId="0" borderId="8" xfId="0" applyNumberFormat="1" applyFont="1" applyBorder="1" applyAlignment="1">
      <alignment horizontal="right" indent="2"/>
    </xf>
    <xf numFmtId="166" fontId="1" fillId="0" borderId="25" xfId="0" applyNumberFormat="1" applyFont="1" applyBorder="1" applyAlignment="1">
      <alignment horizontal="right" indent="2"/>
    </xf>
    <xf numFmtId="166" fontId="9" fillId="2" borderId="55" xfId="0" applyNumberFormat="1" applyFont="1" applyFill="1" applyBorder="1" applyAlignment="1">
      <alignment horizontal="right" indent="2"/>
    </xf>
    <xf numFmtId="166" fontId="9" fillId="2" borderId="56" xfId="0" applyNumberFormat="1" applyFont="1" applyFill="1" applyBorder="1" applyAlignment="1">
      <alignment horizontal="right" indent="2"/>
    </xf>
    <xf numFmtId="0" fontId="1" fillId="0" borderId="39" xfId="0" applyFont="1" applyBorder="1" applyAlignment="1">
      <alignment horizontal="center" shrinkToFit="1"/>
    </xf>
    <xf numFmtId="0" fontId="1" fillId="0" borderId="41" xfId="0" applyFont="1" applyBorder="1" applyAlignment="1">
      <alignment horizontal="center" shrinkToFit="1"/>
    </xf>
    <xf numFmtId="49" fontId="3" fillId="2" borderId="22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2" borderId="8" xfId="20" applyFont="1" applyFill="1" applyBorder="1" applyAlignment="1">
      <alignment horizontal="left" vertical="center" wrapText="1"/>
      <protection/>
    </xf>
    <xf numFmtId="0" fontId="6" fillId="2" borderId="9" xfId="20" applyFont="1" applyFill="1" applyBorder="1" applyAlignment="1">
      <alignment horizontal="left" vertical="center" wrapText="1"/>
      <protection/>
    </xf>
    <xf numFmtId="0" fontId="6" fillId="2" borderId="6" xfId="20" applyFont="1" applyFill="1" applyBorder="1" applyAlignment="1">
      <alignment horizontal="left" vertical="center" wrapText="1"/>
      <protection/>
    </xf>
    <xf numFmtId="49" fontId="5" fillId="4" borderId="57" xfId="20" applyNumberFormat="1" applyFont="1" applyFill="1" applyBorder="1" applyAlignment="1">
      <alignment horizontal="left" wrapText="1"/>
      <protection/>
    </xf>
    <xf numFmtId="49" fontId="1" fillId="0" borderId="54" xfId="0" applyNumberFormat="1" applyFont="1" applyBorder="1" applyAlignment="1">
      <alignment horizontal="left" wrapText="1"/>
    </xf>
    <xf numFmtId="49" fontId="5" fillId="4" borderId="52" xfId="20" applyNumberFormat="1" applyFont="1" applyFill="1" applyBorder="1" applyAlignment="1">
      <alignment horizontal="left" wrapText="1"/>
      <protection/>
    </xf>
    <xf numFmtId="49" fontId="1" fillId="0" borderId="53" xfId="0" applyNumberFormat="1" applyFont="1" applyBorder="1" applyAlignment="1">
      <alignment horizontal="left" wrapText="1"/>
    </xf>
    <xf numFmtId="49" fontId="5" fillId="4" borderId="52" xfId="20" applyNumberFormat="1" applyFont="1" applyFill="1" applyBorder="1" applyAlignment="1">
      <alignment horizontal="left" vertical="top" wrapText="1"/>
      <protection/>
    </xf>
    <xf numFmtId="49" fontId="1" fillId="0" borderId="53" xfId="0" applyNumberFormat="1" applyFont="1" applyBorder="1" applyAlignment="1">
      <alignment horizontal="left" vertical="top" wrapText="1"/>
    </xf>
    <xf numFmtId="49" fontId="5" fillId="0" borderId="52" xfId="20" applyNumberFormat="1" applyFont="1" applyFill="1" applyBorder="1" applyAlignment="1">
      <alignment horizontal="left" wrapText="1"/>
      <protection/>
    </xf>
    <xf numFmtId="49" fontId="1" fillId="0" borderId="53" xfId="0" applyNumberFormat="1" applyFont="1" applyFill="1" applyBorder="1" applyAlignment="1">
      <alignment horizontal="left" wrapTex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" fontId="5" fillId="0" borderId="10" xfId="20" applyNumberFormat="1" applyFont="1" applyBorder="1" applyAlignment="1" applyProtection="1">
      <alignment horizontal="right"/>
      <protection locked="0"/>
    </xf>
    <xf numFmtId="4" fontId="5" fillId="0" borderId="12" xfId="20" applyNumberFormat="1" applyFont="1" applyBorder="1" applyAlignment="1" applyProtection="1">
      <alignment horizontal="right" shrinkToFit="1"/>
      <protection locked="0"/>
    </xf>
    <xf numFmtId="4" fontId="5" fillId="0" borderId="45" xfId="20" applyNumberFormat="1" applyFont="1" applyBorder="1" applyAlignment="1" applyProtection="1">
      <alignment horizontal="right"/>
      <protection locked="0"/>
    </xf>
    <xf numFmtId="4" fontId="5" fillId="0" borderId="11" xfId="20" applyNumberFormat="1" applyFont="1" applyBorder="1" applyAlignment="1" applyProtection="1">
      <alignment horizontal="right"/>
      <protection locked="0"/>
    </xf>
    <xf numFmtId="4" fontId="5" fillId="4" borderId="45" xfId="20" applyNumberFormat="1" applyFont="1" applyFill="1" applyBorder="1" applyAlignment="1" applyProtection="1">
      <alignment horizontal="left" wrapText="1"/>
      <protection locked="0"/>
    </xf>
    <xf numFmtId="4" fontId="5" fillId="4" borderId="45" xfId="20" applyNumberFormat="1" applyFont="1" applyFill="1" applyBorder="1" applyAlignment="1" applyProtection="1">
      <alignment horizontal="right" wrapText="1"/>
      <protection locked="0"/>
    </xf>
    <xf numFmtId="4" fontId="5" fillId="0" borderId="15" xfId="20" applyNumberFormat="1" applyFont="1" applyBorder="1" applyAlignment="1" applyProtection="1">
      <alignment horizontal="right"/>
      <protection locked="0"/>
    </xf>
    <xf numFmtId="4" fontId="5" fillId="0" borderId="12" xfId="20" applyNumberFormat="1" applyFont="1" applyBorder="1" applyAlignment="1" applyProtection="1">
      <alignment horizontal="right"/>
      <protection locked="0"/>
    </xf>
    <xf numFmtId="4" fontId="5" fillId="0" borderId="11" xfId="20" applyNumberFormat="1" applyFont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lina\Desktop\REALIZACE%20ZAHRAD\2019\15.%20M&#352;%20Ostr&#269;ilova\Rozpo&#269;et%20Ostr&#269;ilo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Krycí list MŠ"/>
      <sheetName val="rozpočet MŠ"/>
      <sheetName val="List2"/>
    </sheetNames>
    <sheetDataSet>
      <sheetData sheetId="0">
        <row r="30">
          <cell r="C30">
            <v>21</v>
          </cell>
        </row>
        <row r="32">
          <cell r="C32">
            <v>0</v>
          </cell>
        </row>
      </sheetData>
      <sheetData sheetId="1"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8">
          <cell r="A28" t="str">
            <v>Vytýčení prvků</v>
          </cell>
          <cell r="I28">
            <v>0</v>
          </cell>
        </row>
        <row r="29">
          <cell r="H29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"/>
  <sheetViews>
    <sheetView workbookViewId="0" topLeftCell="A14">
      <selection activeCell="F28" sqref="F28"/>
    </sheetView>
  </sheetViews>
  <sheetFormatPr defaultColWidth="9.140625" defaultRowHeight="15"/>
  <cols>
    <col min="1" max="1" width="2.00390625" style="0" customWidth="1"/>
    <col min="2" max="2" width="15.00390625" style="0" customWidth="1"/>
    <col min="3" max="3" width="15.8515625" style="0" customWidth="1"/>
    <col min="4" max="4" width="14.57421875" style="0" customWidth="1"/>
    <col min="5" max="5" width="13.57421875" style="0" customWidth="1"/>
    <col min="6" max="6" width="16.57421875" style="0" customWidth="1"/>
    <col min="7" max="7" width="15.28125" style="0" customWidth="1"/>
    <col min="247" max="247" width="2.00390625" style="0" customWidth="1"/>
    <col min="248" max="248" width="15.00390625" style="0" customWidth="1"/>
    <col min="249" max="249" width="15.8515625" style="0" customWidth="1"/>
    <col min="250" max="250" width="14.57421875" style="0" customWidth="1"/>
    <col min="251" max="251" width="13.57421875" style="0" customWidth="1"/>
    <col min="252" max="252" width="16.57421875" style="0" customWidth="1"/>
    <col min="253" max="253" width="15.28125" style="0" customWidth="1"/>
    <col min="503" max="503" width="2.00390625" style="0" customWidth="1"/>
    <col min="504" max="504" width="15.00390625" style="0" customWidth="1"/>
    <col min="505" max="505" width="15.8515625" style="0" customWidth="1"/>
    <col min="506" max="506" width="14.57421875" style="0" customWidth="1"/>
    <col min="507" max="507" width="13.57421875" style="0" customWidth="1"/>
    <col min="508" max="508" width="16.57421875" style="0" customWidth="1"/>
    <col min="509" max="509" width="15.28125" style="0" customWidth="1"/>
    <col min="759" max="759" width="2.00390625" style="0" customWidth="1"/>
    <col min="760" max="760" width="15.00390625" style="0" customWidth="1"/>
    <col min="761" max="761" width="15.8515625" style="0" customWidth="1"/>
    <col min="762" max="762" width="14.57421875" style="0" customWidth="1"/>
    <col min="763" max="763" width="13.57421875" style="0" customWidth="1"/>
    <col min="764" max="764" width="16.57421875" style="0" customWidth="1"/>
    <col min="765" max="765" width="15.28125" style="0" customWidth="1"/>
    <col min="1015" max="1015" width="2.00390625" style="0" customWidth="1"/>
    <col min="1016" max="1016" width="15.00390625" style="0" customWidth="1"/>
    <col min="1017" max="1017" width="15.8515625" style="0" customWidth="1"/>
    <col min="1018" max="1018" width="14.57421875" style="0" customWidth="1"/>
    <col min="1019" max="1019" width="13.57421875" style="0" customWidth="1"/>
    <col min="1020" max="1020" width="16.57421875" style="0" customWidth="1"/>
    <col min="1021" max="1021" width="15.28125" style="0" customWidth="1"/>
    <col min="1271" max="1271" width="2.00390625" style="0" customWidth="1"/>
    <col min="1272" max="1272" width="15.00390625" style="0" customWidth="1"/>
    <col min="1273" max="1273" width="15.8515625" style="0" customWidth="1"/>
    <col min="1274" max="1274" width="14.57421875" style="0" customWidth="1"/>
    <col min="1275" max="1275" width="13.57421875" style="0" customWidth="1"/>
    <col min="1276" max="1276" width="16.57421875" style="0" customWidth="1"/>
    <col min="1277" max="1277" width="15.28125" style="0" customWidth="1"/>
    <col min="1527" max="1527" width="2.00390625" style="0" customWidth="1"/>
    <col min="1528" max="1528" width="15.00390625" style="0" customWidth="1"/>
    <col min="1529" max="1529" width="15.8515625" style="0" customWidth="1"/>
    <col min="1530" max="1530" width="14.57421875" style="0" customWidth="1"/>
    <col min="1531" max="1531" width="13.57421875" style="0" customWidth="1"/>
    <col min="1532" max="1532" width="16.57421875" style="0" customWidth="1"/>
    <col min="1533" max="1533" width="15.28125" style="0" customWidth="1"/>
    <col min="1783" max="1783" width="2.00390625" style="0" customWidth="1"/>
    <col min="1784" max="1784" width="15.00390625" style="0" customWidth="1"/>
    <col min="1785" max="1785" width="15.8515625" style="0" customWidth="1"/>
    <col min="1786" max="1786" width="14.57421875" style="0" customWidth="1"/>
    <col min="1787" max="1787" width="13.57421875" style="0" customWidth="1"/>
    <col min="1788" max="1788" width="16.57421875" style="0" customWidth="1"/>
    <col min="1789" max="1789" width="15.28125" style="0" customWidth="1"/>
    <col min="2039" max="2039" width="2.00390625" style="0" customWidth="1"/>
    <col min="2040" max="2040" width="15.00390625" style="0" customWidth="1"/>
    <col min="2041" max="2041" width="15.8515625" style="0" customWidth="1"/>
    <col min="2042" max="2042" width="14.57421875" style="0" customWidth="1"/>
    <col min="2043" max="2043" width="13.57421875" style="0" customWidth="1"/>
    <col min="2044" max="2044" width="16.57421875" style="0" customWidth="1"/>
    <col min="2045" max="2045" width="15.28125" style="0" customWidth="1"/>
    <col min="2295" max="2295" width="2.00390625" style="0" customWidth="1"/>
    <col min="2296" max="2296" width="15.00390625" style="0" customWidth="1"/>
    <col min="2297" max="2297" width="15.8515625" style="0" customWidth="1"/>
    <col min="2298" max="2298" width="14.57421875" style="0" customWidth="1"/>
    <col min="2299" max="2299" width="13.57421875" style="0" customWidth="1"/>
    <col min="2300" max="2300" width="16.57421875" style="0" customWidth="1"/>
    <col min="2301" max="2301" width="15.28125" style="0" customWidth="1"/>
    <col min="2551" max="2551" width="2.00390625" style="0" customWidth="1"/>
    <col min="2552" max="2552" width="15.00390625" style="0" customWidth="1"/>
    <col min="2553" max="2553" width="15.8515625" style="0" customWidth="1"/>
    <col min="2554" max="2554" width="14.57421875" style="0" customWidth="1"/>
    <col min="2555" max="2555" width="13.57421875" style="0" customWidth="1"/>
    <col min="2556" max="2556" width="16.57421875" style="0" customWidth="1"/>
    <col min="2557" max="2557" width="15.28125" style="0" customWidth="1"/>
    <col min="2807" max="2807" width="2.00390625" style="0" customWidth="1"/>
    <col min="2808" max="2808" width="15.00390625" style="0" customWidth="1"/>
    <col min="2809" max="2809" width="15.8515625" style="0" customWidth="1"/>
    <col min="2810" max="2810" width="14.57421875" style="0" customWidth="1"/>
    <col min="2811" max="2811" width="13.57421875" style="0" customWidth="1"/>
    <col min="2812" max="2812" width="16.57421875" style="0" customWidth="1"/>
    <col min="2813" max="2813" width="15.28125" style="0" customWidth="1"/>
    <col min="3063" max="3063" width="2.00390625" style="0" customWidth="1"/>
    <col min="3064" max="3064" width="15.00390625" style="0" customWidth="1"/>
    <col min="3065" max="3065" width="15.8515625" style="0" customWidth="1"/>
    <col min="3066" max="3066" width="14.57421875" style="0" customWidth="1"/>
    <col min="3067" max="3067" width="13.57421875" style="0" customWidth="1"/>
    <col min="3068" max="3068" width="16.57421875" style="0" customWidth="1"/>
    <col min="3069" max="3069" width="15.28125" style="0" customWidth="1"/>
    <col min="3319" max="3319" width="2.00390625" style="0" customWidth="1"/>
    <col min="3320" max="3320" width="15.00390625" style="0" customWidth="1"/>
    <col min="3321" max="3321" width="15.8515625" style="0" customWidth="1"/>
    <col min="3322" max="3322" width="14.57421875" style="0" customWidth="1"/>
    <col min="3323" max="3323" width="13.57421875" style="0" customWidth="1"/>
    <col min="3324" max="3324" width="16.57421875" style="0" customWidth="1"/>
    <col min="3325" max="3325" width="15.28125" style="0" customWidth="1"/>
    <col min="3575" max="3575" width="2.00390625" style="0" customWidth="1"/>
    <col min="3576" max="3576" width="15.00390625" style="0" customWidth="1"/>
    <col min="3577" max="3577" width="15.8515625" style="0" customWidth="1"/>
    <col min="3578" max="3578" width="14.57421875" style="0" customWidth="1"/>
    <col min="3579" max="3579" width="13.57421875" style="0" customWidth="1"/>
    <col min="3580" max="3580" width="16.57421875" style="0" customWidth="1"/>
    <col min="3581" max="3581" width="15.28125" style="0" customWidth="1"/>
    <col min="3831" max="3831" width="2.00390625" style="0" customWidth="1"/>
    <col min="3832" max="3832" width="15.00390625" style="0" customWidth="1"/>
    <col min="3833" max="3833" width="15.8515625" style="0" customWidth="1"/>
    <col min="3834" max="3834" width="14.57421875" style="0" customWidth="1"/>
    <col min="3835" max="3835" width="13.57421875" style="0" customWidth="1"/>
    <col min="3836" max="3836" width="16.57421875" style="0" customWidth="1"/>
    <col min="3837" max="3837" width="15.28125" style="0" customWidth="1"/>
    <col min="4087" max="4087" width="2.00390625" style="0" customWidth="1"/>
    <col min="4088" max="4088" width="15.00390625" style="0" customWidth="1"/>
    <col min="4089" max="4089" width="15.8515625" style="0" customWidth="1"/>
    <col min="4090" max="4090" width="14.57421875" style="0" customWidth="1"/>
    <col min="4091" max="4091" width="13.57421875" style="0" customWidth="1"/>
    <col min="4092" max="4092" width="16.57421875" style="0" customWidth="1"/>
    <col min="4093" max="4093" width="15.28125" style="0" customWidth="1"/>
    <col min="4343" max="4343" width="2.00390625" style="0" customWidth="1"/>
    <col min="4344" max="4344" width="15.00390625" style="0" customWidth="1"/>
    <col min="4345" max="4345" width="15.8515625" style="0" customWidth="1"/>
    <col min="4346" max="4346" width="14.57421875" style="0" customWidth="1"/>
    <col min="4347" max="4347" width="13.57421875" style="0" customWidth="1"/>
    <col min="4348" max="4348" width="16.57421875" style="0" customWidth="1"/>
    <col min="4349" max="4349" width="15.28125" style="0" customWidth="1"/>
    <col min="4599" max="4599" width="2.00390625" style="0" customWidth="1"/>
    <col min="4600" max="4600" width="15.00390625" style="0" customWidth="1"/>
    <col min="4601" max="4601" width="15.8515625" style="0" customWidth="1"/>
    <col min="4602" max="4602" width="14.57421875" style="0" customWidth="1"/>
    <col min="4603" max="4603" width="13.57421875" style="0" customWidth="1"/>
    <col min="4604" max="4604" width="16.57421875" style="0" customWidth="1"/>
    <col min="4605" max="4605" width="15.28125" style="0" customWidth="1"/>
    <col min="4855" max="4855" width="2.00390625" style="0" customWidth="1"/>
    <col min="4856" max="4856" width="15.00390625" style="0" customWidth="1"/>
    <col min="4857" max="4857" width="15.8515625" style="0" customWidth="1"/>
    <col min="4858" max="4858" width="14.57421875" style="0" customWidth="1"/>
    <col min="4859" max="4859" width="13.57421875" style="0" customWidth="1"/>
    <col min="4860" max="4860" width="16.57421875" style="0" customWidth="1"/>
    <col min="4861" max="4861" width="15.28125" style="0" customWidth="1"/>
    <col min="5111" max="5111" width="2.00390625" style="0" customWidth="1"/>
    <col min="5112" max="5112" width="15.00390625" style="0" customWidth="1"/>
    <col min="5113" max="5113" width="15.8515625" style="0" customWidth="1"/>
    <col min="5114" max="5114" width="14.57421875" style="0" customWidth="1"/>
    <col min="5115" max="5115" width="13.57421875" style="0" customWidth="1"/>
    <col min="5116" max="5116" width="16.57421875" style="0" customWidth="1"/>
    <col min="5117" max="5117" width="15.28125" style="0" customWidth="1"/>
    <col min="5367" max="5367" width="2.00390625" style="0" customWidth="1"/>
    <col min="5368" max="5368" width="15.00390625" style="0" customWidth="1"/>
    <col min="5369" max="5369" width="15.8515625" style="0" customWidth="1"/>
    <col min="5370" max="5370" width="14.57421875" style="0" customWidth="1"/>
    <col min="5371" max="5371" width="13.57421875" style="0" customWidth="1"/>
    <col min="5372" max="5372" width="16.57421875" style="0" customWidth="1"/>
    <col min="5373" max="5373" width="15.28125" style="0" customWidth="1"/>
    <col min="5623" max="5623" width="2.00390625" style="0" customWidth="1"/>
    <col min="5624" max="5624" width="15.00390625" style="0" customWidth="1"/>
    <col min="5625" max="5625" width="15.8515625" style="0" customWidth="1"/>
    <col min="5626" max="5626" width="14.57421875" style="0" customWidth="1"/>
    <col min="5627" max="5627" width="13.57421875" style="0" customWidth="1"/>
    <col min="5628" max="5628" width="16.57421875" style="0" customWidth="1"/>
    <col min="5629" max="5629" width="15.28125" style="0" customWidth="1"/>
    <col min="5879" max="5879" width="2.00390625" style="0" customWidth="1"/>
    <col min="5880" max="5880" width="15.00390625" style="0" customWidth="1"/>
    <col min="5881" max="5881" width="15.8515625" style="0" customWidth="1"/>
    <col min="5882" max="5882" width="14.57421875" style="0" customWidth="1"/>
    <col min="5883" max="5883" width="13.57421875" style="0" customWidth="1"/>
    <col min="5884" max="5884" width="16.57421875" style="0" customWidth="1"/>
    <col min="5885" max="5885" width="15.28125" style="0" customWidth="1"/>
    <col min="6135" max="6135" width="2.00390625" style="0" customWidth="1"/>
    <col min="6136" max="6136" width="15.00390625" style="0" customWidth="1"/>
    <col min="6137" max="6137" width="15.8515625" style="0" customWidth="1"/>
    <col min="6138" max="6138" width="14.57421875" style="0" customWidth="1"/>
    <col min="6139" max="6139" width="13.57421875" style="0" customWidth="1"/>
    <col min="6140" max="6140" width="16.57421875" style="0" customWidth="1"/>
    <col min="6141" max="6141" width="15.28125" style="0" customWidth="1"/>
    <col min="6391" max="6391" width="2.00390625" style="0" customWidth="1"/>
    <col min="6392" max="6392" width="15.00390625" style="0" customWidth="1"/>
    <col min="6393" max="6393" width="15.8515625" style="0" customWidth="1"/>
    <col min="6394" max="6394" width="14.57421875" style="0" customWidth="1"/>
    <col min="6395" max="6395" width="13.57421875" style="0" customWidth="1"/>
    <col min="6396" max="6396" width="16.57421875" style="0" customWidth="1"/>
    <col min="6397" max="6397" width="15.28125" style="0" customWidth="1"/>
    <col min="6647" max="6647" width="2.00390625" style="0" customWidth="1"/>
    <col min="6648" max="6648" width="15.00390625" style="0" customWidth="1"/>
    <col min="6649" max="6649" width="15.8515625" style="0" customWidth="1"/>
    <col min="6650" max="6650" width="14.57421875" style="0" customWidth="1"/>
    <col min="6651" max="6651" width="13.57421875" style="0" customWidth="1"/>
    <col min="6652" max="6652" width="16.57421875" style="0" customWidth="1"/>
    <col min="6653" max="6653" width="15.28125" style="0" customWidth="1"/>
    <col min="6903" max="6903" width="2.00390625" style="0" customWidth="1"/>
    <col min="6904" max="6904" width="15.00390625" style="0" customWidth="1"/>
    <col min="6905" max="6905" width="15.8515625" style="0" customWidth="1"/>
    <col min="6906" max="6906" width="14.57421875" style="0" customWidth="1"/>
    <col min="6907" max="6907" width="13.57421875" style="0" customWidth="1"/>
    <col min="6908" max="6908" width="16.57421875" style="0" customWidth="1"/>
    <col min="6909" max="6909" width="15.28125" style="0" customWidth="1"/>
    <col min="7159" max="7159" width="2.00390625" style="0" customWidth="1"/>
    <col min="7160" max="7160" width="15.00390625" style="0" customWidth="1"/>
    <col min="7161" max="7161" width="15.8515625" style="0" customWidth="1"/>
    <col min="7162" max="7162" width="14.57421875" style="0" customWidth="1"/>
    <col min="7163" max="7163" width="13.57421875" style="0" customWidth="1"/>
    <col min="7164" max="7164" width="16.57421875" style="0" customWidth="1"/>
    <col min="7165" max="7165" width="15.28125" style="0" customWidth="1"/>
    <col min="7415" max="7415" width="2.00390625" style="0" customWidth="1"/>
    <col min="7416" max="7416" width="15.00390625" style="0" customWidth="1"/>
    <col min="7417" max="7417" width="15.8515625" style="0" customWidth="1"/>
    <col min="7418" max="7418" width="14.57421875" style="0" customWidth="1"/>
    <col min="7419" max="7419" width="13.57421875" style="0" customWidth="1"/>
    <col min="7420" max="7420" width="16.57421875" style="0" customWidth="1"/>
    <col min="7421" max="7421" width="15.28125" style="0" customWidth="1"/>
    <col min="7671" max="7671" width="2.00390625" style="0" customWidth="1"/>
    <col min="7672" max="7672" width="15.00390625" style="0" customWidth="1"/>
    <col min="7673" max="7673" width="15.8515625" style="0" customWidth="1"/>
    <col min="7674" max="7674" width="14.57421875" style="0" customWidth="1"/>
    <col min="7675" max="7675" width="13.57421875" style="0" customWidth="1"/>
    <col min="7676" max="7676" width="16.57421875" style="0" customWidth="1"/>
    <col min="7677" max="7677" width="15.28125" style="0" customWidth="1"/>
    <col min="7927" max="7927" width="2.00390625" style="0" customWidth="1"/>
    <col min="7928" max="7928" width="15.00390625" style="0" customWidth="1"/>
    <col min="7929" max="7929" width="15.8515625" style="0" customWidth="1"/>
    <col min="7930" max="7930" width="14.57421875" style="0" customWidth="1"/>
    <col min="7931" max="7931" width="13.57421875" style="0" customWidth="1"/>
    <col min="7932" max="7932" width="16.57421875" style="0" customWidth="1"/>
    <col min="7933" max="7933" width="15.28125" style="0" customWidth="1"/>
    <col min="8183" max="8183" width="2.00390625" style="0" customWidth="1"/>
    <col min="8184" max="8184" width="15.00390625" style="0" customWidth="1"/>
    <col min="8185" max="8185" width="15.8515625" style="0" customWidth="1"/>
    <col min="8186" max="8186" width="14.57421875" style="0" customWidth="1"/>
    <col min="8187" max="8187" width="13.57421875" style="0" customWidth="1"/>
    <col min="8188" max="8188" width="16.57421875" style="0" customWidth="1"/>
    <col min="8189" max="8189" width="15.28125" style="0" customWidth="1"/>
    <col min="8439" max="8439" width="2.00390625" style="0" customWidth="1"/>
    <col min="8440" max="8440" width="15.00390625" style="0" customWidth="1"/>
    <col min="8441" max="8441" width="15.8515625" style="0" customWidth="1"/>
    <col min="8442" max="8442" width="14.57421875" style="0" customWidth="1"/>
    <col min="8443" max="8443" width="13.57421875" style="0" customWidth="1"/>
    <col min="8444" max="8444" width="16.57421875" style="0" customWidth="1"/>
    <col min="8445" max="8445" width="15.28125" style="0" customWidth="1"/>
    <col min="8695" max="8695" width="2.00390625" style="0" customWidth="1"/>
    <col min="8696" max="8696" width="15.00390625" style="0" customWidth="1"/>
    <col min="8697" max="8697" width="15.8515625" style="0" customWidth="1"/>
    <col min="8698" max="8698" width="14.57421875" style="0" customWidth="1"/>
    <col min="8699" max="8699" width="13.57421875" style="0" customWidth="1"/>
    <col min="8700" max="8700" width="16.57421875" style="0" customWidth="1"/>
    <col min="8701" max="8701" width="15.28125" style="0" customWidth="1"/>
    <col min="8951" max="8951" width="2.00390625" style="0" customWidth="1"/>
    <col min="8952" max="8952" width="15.00390625" style="0" customWidth="1"/>
    <col min="8953" max="8953" width="15.8515625" style="0" customWidth="1"/>
    <col min="8954" max="8954" width="14.57421875" style="0" customWidth="1"/>
    <col min="8955" max="8955" width="13.57421875" style="0" customWidth="1"/>
    <col min="8956" max="8956" width="16.57421875" style="0" customWidth="1"/>
    <col min="8957" max="8957" width="15.28125" style="0" customWidth="1"/>
    <col min="9207" max="9207" width="2.00390625" style="0" customWidth="1"/>
    <col min="9208" max="9208" width="15.00390625" style="0" customWidth="1"/>
    <col min="9209" max="9209" width="15.8515625" style="0" customWidth="1"/>
    <col min="9210" max="9210" width="14.57421875" style="0" customWidth="1"/>
    <col min="9211" max="9211" width="13.57421875" style="0" customWidth="1"/>
    <col min="9212" max="9212" width="16.57421875" style="0" customWidth="1"/>
    <col min="9213" max="9213" width="15.28125" style="0" customWidth="1"/>
    <col min="9463" max="9463" width="2.00390625" style="0" customWidth="1"/>
    <col min="9464" max="9464" width="15.00390625" style="0" customWidth="1"/>
    <col min="9465" max="9465" width="15.8515625" style="0" customWidth="1"/>
    <col min="9466" max="9466" width="14.57421875" style="0" customWidth="1"/>
    <col min="9467" max="9467" width="13.57421875" style="0" customWidth="1"/>
    <col min="9468" max="9468" width="16.57421875" style="0" customWidth="1"/>
    <col min="9469" max="9469" width="15.28125" style="0" customWidth="1"/>
    <col min="9719" max="9719" width="2.00390625" style="0" customWidth="1"/>
    <col min="9720" max="9720" width="15.00390625" style="0" customWidth="1"/>
    <col min="9721" max="9721" width="15.8515625" style="0" customWidth="1"/>
    <col min="9722" max="9722" width="14.57421875" style="0" customWidth="1"/>
    <col min="9723" max="9723" width="13.57421875" style="0" customWidth="1"/>
    <col min="9724" max="9724" width="16.57421875" style="0" customWidth="1"/>
    <col min="9725" max="9725" width="15.28125" style="0" customWidth="1"/>
    <col min="9975" max="9975" width="2.00390625" style="0" customWidth="1"/>
    <col min="9976" max="9976" width="15.00390625" style="0" customWidth="1"/>
    <col min="9977" max="9977" width="15.8515625" style="0" customWidth="1"/>
    <col min="9978" max="9978" width="14.57421875" style="0" customWidth="1"/>
    <col min="9979" max="9979" width="13.57421875" style="0" customWidth="1"/>
    <col min="9980" max="9980" width="16.57421875" style="0" customWidth="1"/>
    <col min="9981" max="9981" width="15.28125" style="0" customWidth="1"/>
    <col min="10231" max="10231" width="2.00390625" style="0" customWidth="1"/>
    <col min="10232" max="10232" width="15.00390625" style="0" customWidth="1"/>
    <col min="10233" max="10233" width="15.8515625" style="0" customWidth="1"/>
    <col min="10234" max="10234" width="14.57421875" style="0" customWidth="1"/>
    <col min="10235" max="10235" width="13.57421875" style="0" customWidth="1"/>
    <col min="10236" max="10236" width="16.57421875" style="0" customWidth="1"/>
    <col min="10237" max="10237" width="15.28125" style="0" customWidth="1"/>
    <col min="10487" max="10487" width="2.00390625" style="0" customWidth="1"/>
    <col min="10488" max="10488" width="15.00390625" style="0" customWidth="1"/>
    <col min="10489" max="10489" width="15.8515625" style="0" customWidth="1"/>
    <col min="10490" max="10490" width="14.57421875" style="0" customWidth="1"/>
    <col min="10491" max="10491" width="13.57421875" style="0" customWidth="1"/>
    <col min="10492" max="10492" width="16.57421875" style="0" customWidth="1"/>
    <col min="10493" max="10493" width="15.28125" style="0" customWidth="1"/>
    <col min="10743" max="10743" width="2.00390625" style="0" customWidth="1"/>
    <col min="10744" max="10744" width="15.00390625" style="0" customWidth="1"/>
    <col min="10745" max="10745" width="15.8515625" style="0" customWidth="1"/>
    <col min="10746" max="10746" width="14.57421875" style="0" customWidth="1"/>
    <col min="10747" max="10747" width="13.57421875" style="0" customWidth="1"/>
    <col min="10748" max="10748" width="16.57421875" style="0" customWidth="1"/>
    <col min="10749" max="10749" width="15.28125" style="0" customWidth="1"/>
    <col min="10999" max="10999" width="2.00390625" style="0" customWidth="1"/>
    <col min="11000" max="11000" width="15.00390625" style="0" customWidth="1"/>
    <col min="11001" max="11001" width="15.8515625" style="0" customWidth="1"/>
    <col min="11002" max="11002" width="14.57421875" style="0" customWidth="1"/>
    <col min="11003" max="11003" width="13.57421875" style="0" customWidth="1"/>
    <col min="11004" max="11004" width="16.57421875" style="0" customWidth="1"/>
    <col min="11005" max="11005" width="15.28125" style="0" customWidth="1"/>
    <col min="11255" max="11255" width="2.00390625" style="0" customWidth="1"/>
    <col min="11256" max="11256" width="15.00390625" style="0" customWidth="1"/>
    <col min="11257" max="11257" width="15.8515625" style="0" customWidth="1"/>
    <col min="11258" max="11258" width="14.57421875" style="0" customWidth="1"/>
    <col min="11259" max="11259" width="13.57421875" style="0" customWidth="1"/>
    <col min="11260" max="11260" width="16.57421875" style="0" customWidth="1"/>
    <col min="11261" max="11261" width="15.28125" style="0" customWidth="1"/>
    <col min="11511" max="11511" width="2.00390625" style="0" customWidth="1"/>
    <col min="11512" max="11512" width="15.00390625" style="0" customWidth="1"/>
    <col min="11513" max="11513" width="15.8515625" style="0" customWidth="1"/>
    <col min="11514" max="11514" width="14.57421875" style="0" customWidth="1"/>
    <col min="11515" max="11515" width="13.57421875" style="0" customWidth="1"/>
    <col min="11516" max="11516" width="16.57421875" style="0" customWidth="1"/>
    <col min="11517" max="11517" width="15.28125" style="0" customWidth="1"/>
    <col min="11767" max="11767" width="2.00390625" style="0" customWidth="1"/>
    <col min="11768" max="11768" width="15.00390625" style="0" customWidth="1"/>
    <col min="11769" max="11769" width="15.8515625" style="0" customWidth="1"/>
    <col min="11770" max="11770" width="14.57421875" style="0" customWidth="1"/>
    <col min="11771" max="11771" width="13.57421875" style="0" customWidth="1"/>
    <col min="11772" max="11772" width="16.57421875" style="0" customWidth="1"/>
    <col min="11773" max="11773" width="15.28125" style="0" customWidth="1"/>
    <col min="12023" max="12023" width="2.00390625" style="0" customWidth="1"/>
    <col min="12024" max="12024" width="15.00390625" style="0" customWidth="1"/>
    <col min="12025" max="12025" width="15.8515625" style="0" customWidth="1"/>
    <col min="12026" max="12026" width="14.57421875" style="0" customWidth="1"/>
    <col min="12027" max="12027" width="13.57421875" style="0" customWidth="1"/>
    <col min="12028" max="12028" width="16.57421875" style="0" customWidth="1"/>
    <col min="12029" max="12029" width="15.28125" style="0" customWidth="1"/>
    <col min="12279" max="12279" width="2.00390625" style="0" customWidth="1"/>
    <col min="12280" max="12280" width="15.00390625" style="0" customWidth="1"/>
    <col min="12281" max="12281" width="15.8515625" style="0" customWidth="1"/>
    <col min="12282" max="12282" width="14.57421875" style="0" customWidth="1"/>
    <col min="12283" max="12283" width="13.57421875" style="0" customWidth="1"/>
    <col min="12284" max="12284" width="16.57421875" style="0" customWidth="1"/>
    <col min="12285" max="12285" width="15.28125" style="0" customWidth="1"/>
    <col min="12535" max="12535" width="2.00390625" style="0" customWidth="1"/>
    <col min="12536" max="12536" width="15.00390625" style="0" customWidth="1"/>
    <col min="12537" max="12537" width="15.8515625" style="0" customWidth="1"/>
    <col min="12538" max="12538" width="14.57421875" style="0" customWidth="1"/>
    <col min="12539" max="12539" width="13.57421875" style="0" customWidth="1"/>
    <col min="12540" max="12540" width="16.57421875" style="0" customWidth="1"/>
    <col min="12541" max="12541" width="15.28125" style="0" customWidth="1"/>
    <col min="12791" max="12791" width="2.00390625" style="0" customWidth="1"/>
    <col min="12792" max="12792" width="15.00390625" style="0" customWidth="1"/>
    <col min="12793" max="12793" width="15.8515625" style="0" customWidth="1"/>
    <col min="12794" max="12794" width="14.57421875" style="0" customWidth="1"/>
    <col min="12795" max="12795" width="13.57421875" style="0" customWidth="1"/>
    <col min="12796" max="12796" width="16.57421875" style="0" customWidth="1"/>
    <col min="12797" max="12797" width="15.28125" style="0" customWidth="1"/>
    <col min="13047" max="13047" width="2.00390625" style="0" customWidth="1"/>
    <col min="13048" max="13048" width="15.00390625" style="0" customWidth="1"/>
    <col min="13049" max="13049" width="15.8515625" style="0" customWidth="1"/>
    <col min="13050" max="13050" width="14.57421875" style="0" customWidth="1"/>
    <col min="13051" max="13051" width="13.57421875" style="0" customWidth="1"/>
    <col min="13052" max="13052" width="16.57421875" style="0" customWidth="1"/>
    <col min="13053" max="13053" width="15.28125" style="0" customWidth="1"/>
    <col min="13303" max="13303" width="2.00390625" style="0" customWidth="1"/>
    <col min="13304" max="13304" width="15.00390625" style="0" customWidth="1"/>
    <col min="13305" max="13305" width="15.8515625" style="0" customWidth="1"/>
    <col min="13306" max="13306" width="14.57421875" style="0" customWidth="1"/>
    <col min="13307" max="13307" width="13.57421875" style="0" customWidth="1"/>
    <col min="13308" max="13308" width="16.57421875" style="0" customWidth="1"/>
    <col min="13309" max="13309" width="15.28125" style="0" customWidth="1"/>
    <col min="13559" max="13559" width="2.00390625" style="0" customWidth="1"/>
    <col min="13560" max="13560" width="15.00390625" style="0" customWidth="1"/>
    <col min="13561" max="13561" width="15.8515625" style="0" customWidth="1"/>
    <col min="13562" max="13562" width="14.57421875" style="0" customWidth="1"/>
    <col min="13563" max="13563" width="13.57421875" style="0" customWidth="1"/>
    <col min="13564" max="13564" width="16.57421875" style="0" customWidth="1"/>
    <col min="13565" max="13565" width="15.28125" style="0" customWidth="1"/>
    <col min="13815" max="13815" width="2.00390625" style="0" customWidth="1"/>
    <col min="13816" max="13816" width="15.00390625" style="0" customWidth="1"/>
    <col min="13817" max="13817" width="15.8515625" style="0" customWidth="1"/>
    <col min="13818" max="13818" width="14.57421875" style="0" customWidth="1"/>
    <col min="13819" max="13819" width="13.57421875" style="0" customWidth="1"/>
    <col min="13820" max="13820" width="16.57421875" style="0" customWidth="1"/>
    <col min="13821" max="13821" width="15.28125" style="0" customWidth="1"/>
    <col min="14071" max="14071" width="2.00390625" style="0" customWidth="1"/>
    <col min="14072" max="14072" width="15.00390625" style="0" customWidth="1"/>
    <col min="14073" max="14073" width="15.8515625" style="0" customWidth="1"/>
    <col min="14074" max="14074" width="14.57421875" style="0" customWidth="1"/>
    <col min="14075" max="14075" width="13.57421875" style="0" customWidth="1"/>
    <col min="14076" max="14076" width="16.57421875" style="0" customWidth="1"/>
    <col min="14077" max="14077" width="15.28125" style="0" customWidth="1"/>
    <col min="14327" max="14327" width="2.00390625" style="0" customWidth="1"/>
    <col min="14328" max="14328" width="15.00390625" style="0" customWidth="1"/>
    <col min="14329" max="14329" width="15.8515625" style="0" customWidth="1"/>
    <col min="14330" max="14330" width="14.57421875" style="0" customWidth="1"/>
    <col min="14331" max="14331" width="13.57421875" style="0" customWidth="1"/>
    <col min="14332" max="14332" width="16.57421875" style="0" customWidth="1"/>
    <col min="14333" max="14333" width="15.28125" style="0" customWidth="1"/>
    <col min="14583" max="14583" width="2.00390625" style="0" customWidth="1"/>
    <col min="14584" max="14584" width="15.00390625" style="0" customWidth="1"/>
    <col min="14585" max="14585" width="15.8515625" style="0" customWidth="1"/>
    <col min="14586" max="14586" width="14.57421875" style="0" customWidth="1"/>
    <col min="14587" max="14587" width="13.57421875" style="0" customWidth="1"/>
    <col min="14588" max="14588" width="16.57421875" style="0" customWidth="1"/>
    <col min="14589" max="14589" width="15.28125" style="0" customWidth="1"/>
    <col min="14839" max="14839" width="2.00390625" style="0" customWidth="1"/>
    <col min="14840" max="14840" width="15.00390625" style="0" customWidth="1"/>
    <col min="14841" max="14841" width="15.8515625" style="0" customWidth="1"/>
    <col min="14842" max="14842" width="14.57421875" style="0" customWidth="1"/>
    <col min="14843" max="14843" width="13.57421875" style="0" customWidth="1"/>
    <col min="14844" max="14844" width="16.57421875" style="0" customWidth="1"/>
    <col min="14845" max="14845" width="15.28125" style="0" customWidth="1"/>
    <col min="15095" max="15095" width="2.00390625" style="0" customWidth="1"/>
    <col min="15096" max="15096" width="15.00390625" style="0" customWidth="1"/>
    <col min="15097" max="15097" width="15.8515625" style="0" customWidth="1"/>
    <col min="15098" max="15098" width="14.57421875" style="0" customWidth="1"/>
    <col min="15099" max="15099" width="13.57421875" style="0" customWidth="1"/>
    <col min="15100" max="15100" width="16.57421875" style="0" customWidth="1"/>
    <col min="15101" max="15101" width="15.28125" style="0" customWidth="1"/>
    <col min="15351" max="15351" width="2.00390625" style="0" customWidth="1"/>
    <col min="15352" max="15352" width="15.00390625" style="0" customWidth="1"/>
    <col min="15353" max="15353" width="15.8515625" style="0" customWidth="1"/>
    <col min="15354" max="15354" width="14.57421875" style="0" customWidth="1"/>
    <col min="15355" max="15355" width="13.57421875" style="0" customWidth="1"/>
    <col min="15356" max="15356" width="16.57421875" style="0" customWidth="1"/>
    <col min="15357" max="15357" width="15.28125" style="0" customWidth="1"/>
    <col min="15607" max="15607" width="2.00390625" style="0" customWidth="1"/>
    <col min="15608" max="15608" width="15.00390625" style="0" customWidth="1"/>
    <col min="15609" max="15609" width="15.8515625" style="0" customWidth="1"/>
    <col min="15610" max="15610" width="14.57421875" style="0" customWidth="1"/>
    <col min="15611" max="15611" width="13.57421875" style="0" customWidth="1"/>
    <col min="15612" max="15612" width="16.57421875" style="0" customWidth="1"/>
    <col min="15613" max="15613" width="15.28125" style="0" customWidth="1"/>
    <col min="15863" max="15863" width="2.00390625" style="0" customWidth="1"/>
    <col min="15864" max="15864" width="15.00390625" style="0" customWidth="1"/>
    <col min="15865" max="15865" width="15.8515625" style="0" customWidth="1"/>
    <col min="15866" max="15866" width="14.57421875" style="0" customWidth="1"/>
    <col min="15867" max="15867" width="13.57421875" style="0" customWidth="1"/>
    <col min="15868" max="15868" width="16.57421875" style="0" customWidth="1"/>
    <col min="15869" max="15869" width="15.28125" style="0" customWidth="1"/>
    <col min="16119" max="16119" width="2.00390625" style="0" customWidth="1"/>
    <col min="16120" max="16120" width="15.00390625" style="0" customWidth="1"/>
    <col min="16121" max="16121" width="15.8515625" style="0" customWidth="1"/>
    <col min="16122" max="16122" width="14.57421875" style="0" customWidth="1"/>
    <col min="16123" max="16123" width="13.57421875" style="0" customWidth="1"/>
    <col min="16124" max="16124" width="16.57421875" style="0" customWidth="1"/>
    <col min="16125" max="16125" width="15.28125" style="0" customWidth="1"/>
  </cols>
  <sheetData>
    <row r="1" spans="1:7" ht="24.75" customHeight="1" thickBot="1">
      <c r="A1" s="51" t="s">
        <v>52</v>
      </c>
      <c r="B1" s="52"/>
      <c r="C1" s="52"/>
      <c r="D1" s="52"/>
      <c r="E1" s="52"/>
      <c r="F1" s="52"/>
      <c r="G1" s="52"/>
    </row>
    <row r="2" spans="1:7" ht="12.75" customHeight="1">
      <c r="A2" s="53" t="s">
        <v>53</v>
      </c>
      <c r="B2" s="54"/>
      <c r="C2" s="55"/>
      <c r="D2" s="55"/>
      <c r="E2" s="56"/>
      <c r="F2" s="57" t="s">
        <v>54</v>
      </c>
      <c r="G2" s="58"/>
    </row>
    <row r="3" spans="1:7" ht="3" customHeight="1" hidden="1">
      <c r="A3" s="59"/>
      <c r="B3" s="60"/>
      <c r="C3" s="61"/>
      <c r="D3" s="61"/>
      <c r="E3" s="62"/>
      <c r="F3" s="63"/>
      <c r="G3" s="64"/>
    </row>
    <row r="4" spans="1:7" ht="12" customHeight="1">
      <c r="A4" s="65" t="s">
        <v>55</v>
      </c>
      <c r="B4" s="60"/>
      <c r="C4" s="61" t="s">
        <v>56</v>
      </c>
      <c r="D4" s="61"/>
      <c r="E4" s="62"/>
      <c r="F4" s="63" t="s">
        <v>57</v>
      </c>
      <c r="G4" s="66"/>
    </row>
    <row r="5" spans="1:7" ht="12.95" customHeight="1">
      <c r="A5" s="67" t="s">
        <v>58</v>
      </c>
      <c r="B5" s="68"/>
      <c r="C5" s="69" t="s">
        <v>157</v>
      </c>
      <c r="D5" s="70"/>
      <c r="E5" s="68"/>
      <c r="F5" s="63" t="s">
        <v>59</v>
      </c>
      <c r="G5" s="64"/>
    </row>
    <row r="6" spans="1:7" ht="12.95" customHeight="1">
      <c r="A6" s="65" t="s">
        <v>60</v>
      </c>
      <c r="B6" s="60"/>
      <c r="C6" s="61" t="s">
        <v>61</v>
      </c>
      <c r="D6" s="61"/>
      <c r="E6" s="62"/>
      <c r="F6" s="71" t="s">
        <v>62</v>
      </c>
      <c r="G6" s="72"/>
    </row>
    <row r="7" spans="1:7" ht="12.95" customHeight="1">
      <c r="A7" s="175" t="s">
        <v>155</v>
      </c>
      <c r="B7" s="176"/>
      <c r="C7" s="69" t="s">
        <v>156</v>
      </c>
      <c r="D7" s="73"/>
      <c r="E7" s="73"/>
      <c r="F7" s="74" t="s">
        <v>63</v>
      </c>
      <c r="G7" s="72"/>
    </row>
    <row r="8" spans="1:7" ht="15">
      <c r="A8" s="75" t="s">
        <v>64</v>
      </c>
      <c r="B8" s="63"/>
      <c r="C8" s="177" t="s">
        <v>65</v>
      </c>
      <c r="D8" s="177"/>
      <c r="E8" s="178"/>
      <c r="F8" s="63"/>
      <c r="G8" s="76"/>
    </row>
    <row r="9" spans="1:7" ht="15">
      <c r="A9" s="75" t="s">
        <v>66</v>
      </c>
      <c r="B9" s="63"/>
      <c r="C9" s="177" t="s">
        <v>154</v>
      </c>
      <c r="D9" s="177"/>
      <c r="E9" s="177"/>
      <c r="F9" s="77"/>
      <c r="G9" s="78"/>
    </row>
    <row r="10" spans="1:47" ht="13.5" customHeight="1">
      <c r="A10" s="75" t="s">
        <v>67</v>
      </c>
      <c r="B10" s="63"/>
      <c r="C10" s="177"/>
      <c r="D10" s="177"/>
      <c r="E10" s="177"/>
      <c r="F10" s="79" t="s">
        <v>68</v>
      </c>
      <c r="G10" s="80"/>
      <c r="AQ10" s="81"/>
      <c r="AR10" s="81"/>
      <c r="AS10" s="81"/>
      <c r="AT10" s="81"/>
      <c r="AU10" s="81"/>
    </row>
    <row r="11" spans="1:7" ht="12.75" customHeight="1">
      <c r="A11" s="82" t="s">
        <v>69</v>
      </c>
      <c r="B11" s="60"/>
      <c r="C11" s="177" t="s">
        <v>65</v>
      </c>
      <c r="D11" s="177"/>
      <c r="E11" s="178"/>
      <c r="F11" s="83" t="s">
        <v>70</v>
      </c>
      <c r="G11" s="84"/>
    </row>
    <row r="12" spans="1:7" ht="28.5" customHeight="1" thickBot="1">
      <c r="A12" s="85" t="s">
        <v>71</v>
      </c>
      <c r="B12" s="86"/>
      <c r="C12" s="86"/>
      <c r="D12" s="86"/>
      <c r="E12" s="87"/>
      <c r="F12" s="87"/>
      <c r="G12" s="88"/>
    </row>
    <row r="13" spans="1:7" ht="17.25" customHeight="1" thickBot="1">
      <c r="A13" s="89" t="s">
        <v>72</v>
      </c>
      <c r="B13" s="90"/>
      <c r="C13" s="91"/>
      <c r="D13" s="92" t="s">
        <v>73</v>
      </c>
      <c r="E13" s="93"/>
      <c r="F13" s="93"/>
      <c r="G13" s="91"/>
    </row>
    <row r="14" spans="1:7" ht="15.95" customHeight="1">
      <c r="A14" s="94"/>
      <c r="B14" s="95" t="s">
        <v>74</v>
      </c>
      <c r="C14" s="96">
        <f>HSV</f>
        <v>0</v>
      </c>
      <c r="D14" s="97" t="str">
        <f>'[1]Rekapitulace'!A28</f>
        <v>Vytýčení prvků</v>
      </c>
      <c r="E14" s="98"/>
      <c r="F14" s="99"/>
      <c r="G14" s="96">
        <f>'[1]Rekapitulace'!I28</f>
        <v>0</v>
      </c>
    </row>
    <row r="15" spans="1:7" ht="15.95" customHeight="1">
      <c r="A15" s="94" t="s">
        <v>75</v>
      </c>
      <c r="B15" s="95" t="s">
        <v>76</v>
      </c>
      <c r="C15" s="96">
        <f>PSV</f>
        <v>0</v>
      </c>
      <c r="D15" s="59"/>
      <c r="E15" s="100"/>
      <c r="F15" s="101"/>
      <c r="G15" s="96"/>
    </row>
    <row r="16" spans="1:7" ht="15.95" customHeight="1">
      <c r="A16" s="94" t="s">
        <v>77</v>
      </c>
      <c r="B16" s="95" t="s">
        <v>78</v>
      </c>
      <c r="C16" s="96">
        <f>Mont</f>
        <v>0</v>
      </c>
      <c r="D16" s="59"/>
      <c r="E16" s="100"/>
      <c r="F16" s="101"/>
      <c r="G16" s="96"/>
    </row>
    <row r="17" spans="1:7" ht="15.95" customHeight="1">
      <c r="A17" s="102" t="s">
        <v>79</v>
      </c>
      <c r="B17" s="103" t="s">
        <v>80</v>
      </c>
      <c r="C17" s="96">
        <f>Dodavka</f>
        <v>0</v>
      </c>
      <c r="D17" s="59"/>
      <c r="E17" s="100"/>
      <c r="F17" s="101"/>
      <c r="G17" s="96"/>
    </row>
    <row r="18" spans="1:7" ht="15.95" customHeight="1">
      <c r="A18" s="104" t="s">
        <v>81</v>
      </c>
      <c r="B18" s="95"/>
      <c r="C18" s="96">
        <f>SUM(C14:C17)</f>
        <v>0</v>
      </c>
      <c r="D18" s="59"/>
      <c r="E18" s="100"/>
      <c r="F18" s="101"/>
      <c r="G18" s="96"/>
    </row>
    <row r="19" spans="1:7" ht="15.95" customHeight="1">
      <c r="A19" s="104"/>
      <c r="B19" s="95"/>
      <c r="C19" s="96"/>
      <c r="D19" s="59"/>
      <c r="E19" s="100"/>
      <c r="F19" s="101"/>
      <c r="G19" s="96"/>
    </row>
    <row r="20" spans="1:7" ht="15.95" customHeight="1">
      <c r="A20" s="104" t="s">
        <v>82</v>
      </c>
      <c r="B20" s="95"/>
      <c r="C20" s="96">
        <f>HZS</f>
        <v>0</v>
      </c>
      <c r="D20" s="59"/>
      <c r="E20" s="100"/>
      <c r="F20" s="101"/>
      <c r="G20" s="96"/>
    </row>
    <row r="21" spans="1:7" ht="15.95" customHeight="1">
      <c r="A21" s="105" t="s">
        <v>83</v>
      </c>
      <c r="B21" s="106"/>
      <c r="C21" s="96">
        <f>C18+C20</f>
        <v>0</v>
      </c>
      <c r="D21" s="59" t="s">
        <v>84</v>
      </c>
      <c r="E21" s="100"/>
      <c r="F21" s="101"/>
      <c r="G21" s="96">
        <f>G22-SUM(G14:G20)</f>
        <v>0</v>
      </c>
    </row>
    <row r="22" spans="1:7" ht="15.95" customHeight="1" thickBot="1">
      <c r="A22" s="173" t="s">
        <v>85</v>
      </c>
      <c r="B22" s="174"/>
      <c r="C22" s="107">
        <f>C21+G22</f>
        <v>0</v>
      </c>
      <c r="D22" s="108" t="s">
        <v>86</v>
      </c>
      <c r="E22" s="109"/>
      <c r="F22" s="110"/>
      <c r="G22" s="96">
        <f>VRN</f>
        <v>0</v>
      </c>
    </row>
    <row r="23" spans="1:7" ht="15">
      <c r="A23" s="111" t="s">
        <v>87</v>
      </c>
      <c r="B23" s="112"/>
      <c r="C23" s="113"/>
      <c r="D23" s="112" t="s">
        <v>88</v>
      </c>
      <c r="E23" s="112"/>
      <c r="F23" s="114" t="s">
        <v>89</v>
      </c>
      <c r="G23" s="115"/>
    </row>
    <row r="24" spans="1:7" ht="15">
      <c r="A24" s="105" t="s">
        <v>90</v>
      </c>
      <c r="B24" s="106"/>
      <c r="C24" s="116"/>
      <c r="D24" s="106" t="s">
        <v>90</v>
      </c>
      <c r="E24" s="117"/>
      <c r="F24" s="118" t="s">
        <v>90</v>
      </c>
      <c r="G24" s="119"/>
    </row>
    <row r="25" spans="1:7" ht="37.5" customHeight="1">
      <c r="A25" s="105" t="s">
        <v>91</v>
      </c>
      <c r="B25" s="120"/>
      <c r="C25" s="116"/>
      <c r="D25" s="106" t="s">
        <v>91</v>
      </c>
      <c r="E25" s="117"/>
      <c r="F25" s="118" t="s">
        <v>91</v>
      </c>
      <c r="G25" s="119"/>
    </row>
    <row r="26" spans="1:7" ht="15">
      <c r="A26" s="105"/>
      <c r="B26" s="121"/>
      <c r="C26" s="116"/>
      <c r="D26" s="106"/>
      <c r="E26" s="117"/>
      <c r="F26" s="118"/>
      <c r="G26" s="119"/>
    </row>
    <row r="27" spans="1:7" ht="15">
      <c r="A27" s="105" t="s">
        <v>92</v>
      </c>
      <c r="B27" s="106"/>
      <c r="C27" s="116"/>
      <c r="D27" s="118" t="s">
        <v>93</v>
      </c>
      <c r="E27" s="116"/>
      <c r="F27" s="122" t="s">
        <v>93</v>
      </c>
      <c r="G27" s="119"/>
    </row>
    <row r="28" spans="1:7" ht="69" customHeight="1">
      <c r="A28" s="105"/>
      <c r="B28" s="106"/>
      <c r="C28" s="123"/>
      <c r="D28" s="124"/>
      <c r="E28" s="123"/>
      <c r="F28" s="106"/>
      <c r="G28" s="119"/>
    </row>
    <row r="29" spans="1:7" ht="15">
      <c r="A29" s="125" t="s">
        <v>94</v>
      </c>
      <c r="B29" s="126"/>
      <c r="C29" s="127">
        <v>21</v>
      </c>
      <c r="D29" s="126" t="s">
        <v>95</v>
      </c>
      <c r="E29" s="128"/>
      <c r="F29" s="169">
        <f>'ZŠ rozpočet'!G288</f>
        <v>0</v>
      </c>
      <c r="G29" s="170"/>
    </row>
    <row r="30" spans="1:7" ht="15">
      <c r="A30" s="125" t="s">
        <v>96</v>
      </c>
      <c r="B30" s="126"/>
      <c r="C30" s="127">
        <f>SazbaDPH1</f>
        <v>21</v>
      </c>
      <c r="D30" s="126" t="s">
        <v>97</v>
      </c>
      <c r="E30" s="128"/>
      <c r="F30" s="169">
        <f>ROUND(PRODUCT(F29,C30/100),0)</f>
        <v>0</v>
      </c>
      <c r="G30" s="170"/>
    </row>
    <row r="31" spans="1:7" ht="15">
      <c r="A31" s="125" t="s">
        <v>94</v>
      </c>
      <c r="B31" s="126"/>
      <c r="C31" s="127">
        <v>0</v>
      </c>
      <c r="D31" s="126" t="s">
        <v>97</v>
      </c>
      <c r="E31" s="128"/>
      <c r="F31" s="169"/>
      <c r="G31" s="170"/>
    </row>
    <row r="32" spans="1:7" ht="15">
      <c r="A32" s="125" t="s">
        <v>96</v>
      </c>
      <c r="B32" s="129"/>
      <c r="C32" s="130">
        <f>SazbaDPH2</f>
        <v>0</v>
      </c>
      <c r="D32" s="126" t="s">
        <v>97</v>
      </c>
      <c r="E32" s="101"/>
      <c r="F32" s="169">
        <f>ROUND(PRODUCT(F31,C32/100),0)</f>
        <v>0</v>
      </c>
      <c r="G32" s="170"/>
    </row>
    <row r="33" spans="1:7" s="134" customFormat="1" ht="19.5" customHeight="1" thickBot="1">
      <c r="A33" s="131" t="s">
        <v>98</v>
      </c>
      <c r="B33" s="132"/>
      <c r="C33" s="132"/>
      <c r="D33" s="132"/>
      <c r="E33" s="133"/>
      <c r="F33" s="171">
        <f>ROUND(SUM(F29:F32),0)</f>
        <v>0</v>
      </c>
      <c r="G33" s="172"/>
    </row>
    <row r="35" spans="1:7" ht="15">
      <c r="A35" s="135" t="s">
        <v>99</v>
      </c>
      <c r="B35" s="135"/>
      <c r="C35" s="135"/>
      <c r="D35" s="135"/>
      <c r="E35" s="135"/>
      <c r="F35" s="135"/>
      <c r="G35" s="135"/>
    </row>
  </sheetData>
  <mergeCells count="11">
    <mergeCell ref="A22:B22"/>
    <mergeCell ref="A7:B7"/>
    <mergeCell ref="C8:E8"/>
    <mergeCell ref="C9:E9"/>
    <mergeCell ref="C10:E10"/>
    <mergeCell ref="C11:E11"/>
    <mergeCell ref="F29:G29"/>
    <mergeCell ref="F30:G30"/>
    <mergeCell ref="F31:G31"/>
    <mergeCell ref="F32:G32"/>
    <mergeCell ref="F33:G33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1"/>
  <sheetViews>
    <sheetView tabSelected="1" zoomScale="110" zoomScaleNormal="110" zoomScaleSheetLayoutView="70" workbookViewId="0" topLeftCell="A1">
      <selection activeCell="O281" sqref="O281"/>
    </sheetView>
  </sheetViews>
  <sheetFormatPr defaultColWidth="8.8515625" defaultRowHeight="15"/>
  <cols>
    <col min="1" max="1" width="5.00390625" style="160" bestFit="1" customWidth="1"/>
    <col min="2" max="2" width="10.421875" style="160" bestFit="1" customWidth="1"/>
    <col min="3" max="3" width="54.00390625" style="160" customWidth="1"/>
    <col min="4" max="4" width="2.7109375" style="160" customWidth="1"/>
    <col min="5" max="5" width="7.28125" style="160" bestFit="1" customWidth="1"/>
    <col min="6" max="6" width="7.8515625" style="160" bestFit="1" customWidth="1"/>
    <col min="7" max="7" width="13.00390625" style="160" customWidth="1"/>
    <col min="8" max="16384" width="8.8515625" style="160" customWidth="1"/>
  </cols>
  <sheetData>
    <row r="1" spans="1:7" s="136" customFormat="1" ht="13.5" thickTop="1">
      <c r="A1" s="190" t="s">
        <v>0</v>
      </c>
      <c r="B1" s="191"/>
      <c r="C1" s="1" t="s">
        <v>153</v>
      </c>
      <c r="D1" s="2"/>
      <c r="E1" s="3" t="s">
        <v>1</v>
      </c>
      <c r="F1" s="4" t="s">
        <v>102</v>
      </c>
      <c r="G1" s="5"/>
    </row>
    <row r="2" spans="1:7" s="136" customFormat="1" ht="13.5" thickBot="1">
      <c r="A2" s="192" t="s">
        <v>2</v>
      </c>
      <c r="B2" s="193"/>
      <c r="C2" s="6" t="s">
        <v>154</v>
      </c>
      <c r="D2" s="7"/>
      <c r="E2" s="194"/>
      <c r="F2" s="195"/>
      <c r="G2" s="196"/>
    </row>
    <row r="3" ht="15.75" thickTop="1"/>
    <row r="4" spans="1:7" s="136" customFormat="1" ht="12.7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2" t="s">
        <v>9</v>
      </c>
    </row>
    <row r="5" spans="1:7" s="136" customFormat="1" ht="12.75">
      <c r="A5" s="13" t="s">
        <v>10</v>
      </c>
      <c r="B5" s="14" t="s">
        <v>11</v>
      </c>
      <c r="C5" s="15" t="s">
        <v>29</v>
      </c>
      <c r="D5" s="16"/>
      <c r="E5" s="17"/>
      <c r="F5" s="18"/>
      <c r="G5" s="19"/>
    </row>
    <row r="6" spans="1:7" s="136" customFormat="1" ht="12.75">
      <c r="A6" s="20"/>
      <c r="B6" s="21" t="s">
        <v>13</v>
      </c>
      <c r="C6" s="22" t="s">
        <v>113</v>
      </c>
      <c r="D6" s="23"/>
      <c r="E6" s="24"/>
      <c r="F6" s="197">
        <v>0</v>
      </c>
      <c r="G6" s="37">
        <f>SUM(G7:G9)</f>
        <v>0</v>
      </c>
    </row>
    <row r="7" spans="1:7" s="136" customFormat="1" ht="12.75">
      <c r="A7" s="38"/>
      <c r="B7" s="39"/>
      <c r="C7" s="139" t="s">
        <v>159</v>
      </c>
      <c r="D7" s="40" t="s">
        <v>32</v>
      </c>
      <c r="E7" s="41">
        <v>144</v>
      </c>
      <c r="F7" s="198">
        <v>0</v>
      </c>
      <c r="G7" s="42">
        <f>E7*F7</f>
        <v>0</v>
      </c>
    </row>
    <row r="8" spans="1:7" s="136" customFormat="1" ht="22.5">
      <c r="A8" s="38"/>
      <c r="B8" s="39"/>
      <c r="C8" s="139" t="s">
        <v>115</v>
      </c>
      <c r="D8" s="43" t="s">
        <v>33</v>
      </c>
      <c r="E8" s="41">
        <v>57</v>
      </c>
      <c r="F8" s="198">
        <v>0</v>
      </c>
      <c r="G8" s="42">
        <f aca="true" t="shared" si="0" ref="G8">E8*F8</f>
        <v>0</v>
      </c>
    </row>
    <row r="9" spans="1:7" s="136" customFormat="1" ht="12.75">
      <c r="A9" s="38"/>
      <c r="B9" s="39"/>
      <c r="C9" s="139" t="s">
        <v>114</v>
      </c>
      <c r="D9" s="44" t="s">
        <v>34</v>
      </c>
      <c r="E9" s="41">
        <v>11.5</v>
      </c>
      <c r="F9" s="199">
        <v>0</v>
      </c>
      <c r="G9" s="45">
        <f>E9*F9</f>
        <v>0</v>
      </c>
    </row>
    <row r="10" spans="1:7" s="136" customFormat="1" ht="12.75">
      <c r="A10" s="20"/>
      <c r="B10" s="21" t="s">
        <v>16</v>
      </c>
      <c r="C10" s="22" t="s">
        <v>113</v>
      </c>
      <c r="D10" s="23" t="s">
        <v>32</v>
      </c>
      <c r="E10" s="46">
        <v>144</v>
      </c>
      <c r="F10" s="200">
        <v>0</v>
      </c>
      <c r="G10" s="26">
        <f>E10*F10</f>
        <v>0</v>
      </c>
    </row>
    <row r="11" spans="1:7" s="136" customFormat="1" ht="12.75">
      <c r="A11" s="38"/>
      <c r="B11" s="39"/>
      <c r="C11" s="139" t="s">
        <v>119</v>
      </c>
      <c r="D11" s="40"/>
      <c r="E11" s="41"/>
      <c r="F11" s="198">
        <v>0</v>
      </c>
      <c r="G11" s="42"/>
    </row>
    <row r="12" spans="1:7" s="136" customFormat="1" ht="33.75">
      <c r="A12" s="27"/>
      <c r="B12" s="28"/>
      <c r="C12" s="139" t="s">
        <v>120</v>
      </c>
      <c r="D12" s="141"/>
      <c r="E12" s="47"/>
      <c r="F12" s="201"/>
      <c r="G12" s="137"/>
    </row>
    <row r="13" spans="1:7" s="136" customFormat="1" ht="12.75">
      <c r="A13" s="20"/>
      <c r="B13" s="21" t="s">
        <v>13</v>
      </c>
      <c r="C13" s="22" t="s">
        <v>14</v>
      </c>
      <c r="D13" s="23" t="s">
        <v>15</v>
      </c>
      <c r="E13" s="24">
        <v>209</v>
      </c>
      <c r="F13" s="200">
        <v>0</v>
      </c>
      <c r="G13" s="26">
        <f>E13*F13</f>
        <v>0</v>
      </c>
    </row>
    <row r="14" spans="1:7" s="136" customFormat="1" ht="23.45" customHeight="1">
      <c r="A14" s="27"/>
      <c r="B14" s="28"/>
      <c r="C14" s="184" t="s">
        <v>108</v>
      </c>
      <c r="D14" s="185"/>
      <c r="E14" s="47"/>
      <c r="F14" s="202">
        <v>0</v>
      </c>
      <c r="G14" s="137"/>
    </row>
    <row r="15" spans="1:7" s="136" customFormat="1" ht="12.75">
      <c r="A15" s="20"/>
      <c r="B15" s="21" t="s">
        <v>16</v>
      </c>
      <c r="C15" s="22" t="s">
        <v>14</v>
      </c>
      <c r="D15" s="23" t="s">
        <v>15</v>
      </c>
      <c r="E15" s="24">
        <v>209</v>
      </c>
      <c r="F15" s="200">
        <v>0</v>
      </c>
      <c r="G15" s="26">
        <f>E15*F15</f>
        <v>0</v>
      </c>
    </row>
    <row r="16" spans="1:7" s="136" customFormat="1" ht="12.75">
      <c r="A16" s="27"/>
      <c r="B16" s="28"/>
      <c r="C16" s="184" t="s">
        <v>30</v>
      </c>
      <c r="D16" s="185"/>
      <c r="E16" s="47"/>
      <c r="F16" s="201"/>
      <c r="G16" s="137"/>
    </row>
    <row r="17" spans="1:7" s="136" customFormat="1" ht="12.75">
      <c r="A17" s="20"/>
      <c r="B17" s="21" t="s">
        <v>13</v>
      </c>
      <c r="C17" s="22" t="s">
        <v>17</v>
      </c>
      <c r="D17" s="23" t="s">
        <v>15</v>
      </c>
      <c r="E17" s="24">
        <v>22</v>
      </c>
      <c r="F17" s="200">
        <v>0</v>
      </c>
      <c r="G17" s="26">
        <f>E17*F17</f>
        <v>0</v>
      </c>
    </row>
    <row r="18" spans="1:7" s="136" customFormat="1" ht="23.45" customHeight="1">
      <c r="A18" s="27"/>
      <c r="B18" s="28"/>
      <c r="C18" s="184" t="s">
        <v>31</v>
      </c>
      <c r="D18" s="185"/>
      <c r="E18" s="47"/>
      <c r="F18" s="202">
        <v>0</v>
      </c>
      <c r="G18" s="137"/>
    </row>
    <row r="19" spans="1:7" s="136" customFormat="1" ht="12.75">
      <c r="A19" s="20"/>
      <c r="B19" s="21" t="s">
        <v>16</v>
      </c>
      <c r="C19" s="22" t="s">
        <v>17</v>
      </c>
      <c r="D19" s="23" t="s">
        <v>15</v>
      </c>
      <c r="E19" s="24">
        <v>22</v>
      </c>
      <c r="F19" s="200">
        <v>0</v>
      </c>
      <c r="G19" s="26">
        <f>E19*F19</f>
        <v>0</v>
      </c>
    </row>
    <row r="20" spans="1:7" s="136" customFormat="1" ht="12.75">
      <c r="A20" s="27"/>
      <c r="B20" s="28"/>
      <c r="C20" s="184" t="s">
        <v>30</v>
      </c>
      <c r="D20" s="185"/>
      <c r="E20" s="47"/>
      <c r="F20" s="201"/>
      <c r="G20" s="137"/>
    </row>
    <row r="21" spans="1:7" s="136" customFormat="1" ht="12.75">
      <c r="A21" s="20"/>
      <c r="B21" s="21" t="s">
        <v>13</v>
      </c>
      <c r="C21" s="22" t="s">
        <v>24</v>
      </c>
      <c r="D21" s="23" t="s">
        <v>15</v>
      </c>
      <c r="E21" s="24">
        <v>45</v>
      </c>
      <c r="F21" s="200">
        <v>0</v>
      </c>
      <c r="G21" s="26">
        <f>E21*F21</f>
        <v>0</v>
      </c>
    </row>
    <row r="22" spans="1:7" s="136" customFormat="1" ht="13.15" customHeight="1">
      <c r="A22" s="27"/>
      <c r="B22" s="28"/>
      <c r="C22" s="139" t="s">
        <v>160</v>
      </c>
      <c r="D22" s="140"/>
      <c r="E22" s="47"/>
      <c r="F22" s="201"/>
      <c r="G22" s="137"/>
    </row>
    <row r="23" spans="1:7" s="136" customFormat="1" ht="12.75">
      <c r="A23" s="27"/>
      <c r="B23" s="28"/>
      <c r="C23" s="139" t="s">
        <v>125</v>
      </c>
      <c r="D23" s="140"/>
      <c r="E23" s="47"/>
      <c r="F23" s="201"/>
      <c r="G23" s="137"/>
    </row>
    <row r="24" spans="1:7" s="136" customFormat="1" ht="12.75">
      <c r="A24" s="20"/>
      <c r="B24" s="21" t="s">
        <v>16</v>
      </c>
      <c r="C24" s="22" t="s">
        <v>24</v>
      </c>
      <c r="D24" s="23" t="s">
        <v>15</v>
      </c>
      <c r="E24" s="24">
        <v>45</v>
      </c>
      <c r="F24" s="200">
        <v>0</v>
      </c>
      <c r="G24" s="26">
        <f>E24*F24</f>
        <v>0</v>
      </c>
    </row>
    <row r="25" spans="1:7" s="136" customFormat="1" ht="24" customHeight="1">
      <c r="A25" s="27"/>
      <c r="B25" s="28"/>
      <c r="C25" s="184" t="s">
        <v>26</v>
      </c>
      <c r="D25" s="185"/>
      <c r="E25" s="47"/>
      <c r="F25" s="201"/>
      <c r="G25" s="137"/>
    </row>
    <row r="26" spans="1:7" s="136" customFormat="1" ht="12.75">
      <c r="A26" s="20"/>
      <c r="B26" s="21" t="s">
        <v>13</v>
      </c>
      <c r="C26" s="22" t="s">
        <v>111</v>
      </c>
      <c r="D26" s="23" t="s">
        <v>25</v>
      </c>
      <c r="E26" s="24">
        <v>3</v>
      </c>
      <c r="F26" s="200">
        <v>0</v>
      </c>
      <c r="G26" s="26">
        <f>E26*F26</f>
        <v>0</v>
      </c>
    </row>
    <row r="27" spans="1:7" s="136" customFormat="1" ht="15.6" customHeight="1">
      <c r="A27" s="27"/>
      <c r="B27" s="28"/>
      <c r="C27" s="184" t="s">
        <v>158</v>
      </c>
      <c r="D27" s="185"/>
      <c r="E27" s="47"/>
      <c r="F27" s="201"/>
      <c r="G27" s="137"/>
    </row>
    <row r="28" spans="1:7" s="136" customFormat="1" ht="12.75">
      <c r="A28" s="20"/>
      <c r="B28" s="21" t="s">
        <v>16</v>
      </c>
      <c r="C28" s="22" t="s">
        <v>111</v>
      </c>
      <c r="D28" s="23" t="s">
        <v>15</v>
      </c>
      <c r="E28" s="24">
        <v>1</v>
      </c>
      <c r="F28" s="200">
        <v>0</v>
      </c>
      <c r="G28" s="26">
        <f>E28*F28</f>
        <v>0</v>
      </c>
    </row>
    <row r="29" spans="1:7" s="136" customFormat="1" ht="12.75">
      <c r="A29" s="27"/>
      <c r="B29" s="28"/>
      <c r="C29" s="184" t="s">
        <v>23</v>
      </c>
      <c r="D29" s="185"/>
      <c r="E29" s="47"/>
      <c r="F29" s="201"/>
      <c r="G29" s="137"/>
    </row>
    <row r="30" spans="1:7" s="136" customFormat="1" ht="12.75">
      <c r="A30" s="20"/>
      <c r="B30" s="21" t="s">
        <v>13</v>
      </c>
      <c r="C30" s="22" t="s">
        <v>112</v>
      </c>
      <c r="D30" s="23" t="s">
        <v>15</v>
      </c>
      <c r="E30" s="24">
        <v>1</v>
      </c>
      <c r="F30" s="200">
        <v>0</v>
      </c>
      <c r="G30" s="26">
        <f>E30*F30</f>
        <v>0</v>
      </c>
    </row>
    <row r="31" spans="1:7" s="136" customFormat="1" ht="12.75">
      <c r="A31" s="27"/>
      <c r="B31" s="28"/>
      <c r="C31" s="184" t="s">
        <v>35</v>
      </c>
      <c r="D31" s="185"/>
      <c r="E31" s="47"/>
      <c r="F31" s="201"/>
      <c r="G31" s="137"/>
    </row>
    <row r="32" spans="1:7" s="136" customFormat="1" ht="12.75">
      <c r="A32" s="20"/>
      <c r="B32" s="21" t="s">
        <v>16</v>
      </c>
      <c r="C32" s="22" t="s">
        <v>112</v>
      </c>
      <c r="D32" s="23" t="s">
        <v>15</v>
      </c>
      <c r="E32" s="24">
        <v>1</v>
      </c>
      <c r="F32" s="200">
        <v>0</v>
      </c>
      <c r="G32" s="26">
        <f>E32*F32</f>
        <v>0</v>
      </c>
    </row>
    <row r="33" spans="1:7" s="136" customFormat="1" ht="12.75">
      <c r="A33" s="27"/>
      <c r="B33" s="28"/>
      <c r="C33" s="184" t="s">
        <v>23</v>
      </c>
      <c r="D33" s="185"/>
      <c r="E33" s="47"/>
      <c r="F33" s="201"/>
      <c r="G33" s="137"/>
    </row>
    <row r="34" spans="1:7" s="136" customFormat="1" ht="12.75">
      <c r="A34" s="20"/>
      <c r="B34" s="21" t="s">
        <v>13</v>
      </c>
      <c r="C34" s="144" t="s">
        <v>110</v>
      </c>
      <c r="D34" s="145" t="s">
        <v>15</v>
      </c>
      <c r="E34" s="24">
        <v>6</v>
      </c>
      <c r="F34" s="200">
        <v>0</v>
      </c>
      <c r="G34" s="26">
        <f>E34*F34</f>
        <v>0</v>
      </c>
    </row>
    <row r="35" spans="1:7" s="136" customFormat="1" ht="12.75">
      <c r="A35" s="27"/>
      <c r="B35" s="28"/>
      <c r="C35" s="188" t="s">
        <v>116</v>
      </c>
      <c r="D35" s="189"/>
      <c r="E35" s="47"/>
      <c r="F35" s="201"/>
      <c r="G35" s="137"/>
    </row>
    <row r="36" spans="1:7" s="136" customFormat="1" ht="12.75">
      <c r="A36" s="20"/>
      <c r="B36" s="21" t="s">
        <v>16</v>
      </c>
      <c r="C36" s="144" t="s">
        <v>110</v>
      </c>
      <c r="D36" s="145" t="s">
        <v>15</v>
      </c>
      <c r="E36" s="24">
        <v>6</v>
      </c>
      <c r="F36" s="200">
        <v>0</v>
      </c>
      <c r="G36" s="26">
        <f>E36*F36</f>
        <v>0</v>
      </c>
    </row>
    <row r="37" spans="1:7" s="136" customFormat="1" ht="12.75">
      <c r="A37" s="27"/>
      <c r="B37" s="28"/>
      <c r="C37" s="188" t="s">
        <v>21</v>
      </c>
      <c r="D37" s="189"/>
      <c r="E37" s="47"/>
      <c r="F37" s="201"/>
      <c r="G37" s="137"/>
    </row>
    <row r="38" spans="1:7" s="136" customFormat="1" ht="12.75">
      <c r="A38" s="20"/>
      <c r="B38" s="21" t="s">
        <v>13</v>
      </c>
      <c r="C38" s="144" t="s">
        <v>109</v>
      </c>
      <c r="D38" s="145" t="s">
        <v>15</v>
      </c>
      <c r="E38" s="24">
        <v>6</v>
      </c>
      <c r="F38" s="200">
        <v>0</v>
      </c>
      <c r="G38" s="26">
        <f>E38*F38</f>
        <v>0</v>
      </c>
    </row>
    <row r="39" spans="1:7" s="136" customFormat="1" ht="12.75">
      <c r="A39" s="27"/>
      <c r="B39" s="28"/>
      <c r="C39" s="188" t="s">
        <v>116</v>
      </c>
      <c r="D39" s="189"/>
      <c r="E39" s="47"/>
      <c r="F39" s="201"/>
      <c r="G39" s="137"/>
    </row>
    <row r="40" spans="1:7" s="136" customFormat="1" ht="12.75">
      <c r="A40" s="27"/>
      <c r="B40" s="28"/>
      <c r="C40" s="188" t="s">
        <v>117</v>
      </c>
      <c r="D40" s="189"/>
      <c r="E40" s="47"/>
      <c r="F40" s="201"/>
      <c r="G40" s="137"/>
    </row>
    <row r="41" spans="1:7" s="136" customFormat="1" ht="12.75">
      <c r="A41" s="20"/>
      <c r="B41" s="21" t="s">
        <v>16</v>
      </c>
      <c r="C41" s="144" t="s">
        <v>109</v>
      </c>
      <c r="D41" s="145" t="s">
        <v>15</v>
      </c>
      <c r="E41" s="24">
        <v>6</v>
      </c>
      <c r="F41" s="200">
        <v>0</v>
      </c>
      <c r="G41" s="26">
        <f>E41*F41</f>
        <v>0</v>
      </c>
    </row>
    <row r="42" spans="1:7" s="136" customFormat="1" ht="22.9" customHeight="1">
      <c r="A42" s="27"/>
      <c r="B42" s="28"/>
      <c r="C42" s="188" t="s">
        <v>118</v>
      </c>
      <c r="D42" s="189"/>
      <c r="E42" s="47"/>
      <c r="F42" s="138"/>
      <c r="G42" s="137"/>
    </row>
    <row r="43" spans="1:7" s="136" customFormat="1" ht="12.75">
      <c r="A43" s="29"/>
      <c r="B43" s="30" t="s">
        <v>27</v>
      </c>
      <c r="C43" s="31" t="str">
        <f>CONCATENATE(B5," ",C5)</f>
        <v>1 Motýlí svět</v>
      </c>
      <c r="D43" s="32"/>
      <c r="E43" s="33"/>
      <c r="F43" s="34"/>
      <c r="G43" s="35">
        <f>G41+G38+G36+G34+G32+G30+G28+G26+G24+G21+G19+G17+G15+G13+G10+G6</f>
        <v>0</v>
      </c>
    </row>
    <row r="44" spans="1:7" s="136" customFormat="1" ht="12.75">
      <c r="A44" s="8" t="s">
        <v>3</v>
      </c>
      <c r="B44" s="9" t="s">
        <v>4</v>
      </c>
      <c r="C44" s="9" t="s">
        <v>5</v>
      </c>
      <c r="D44" s="9" t="s">
        <v>6</v>
      </c>
      <c r="E44" s="10" t="s">
        <v>7</v>
      </c>
      <c r="F44" s="11" t="s">
        <v>8</v>
      </c>
      <c r="G44" s="12" t="s">
        <v>9</v>
      </c>
    </row>
    <row r="45" spans="1:7" s="136" customFormat="1" ht="12.75">
      <c r="A45" s="13" t="s">
        <v>10</v>
      </c>
      <c r="B45" s="14" t="s">
        <v>28</v>
      </c>
      <c r="C45" s="15" t="s">
        <v>101</v>
      </c>
      <c r="D45" s="16"/>
      <c r="E45" s="17"/>
      <c r="F45" s="18"/>
      <c r="G45" s="19"/>
    </row>
    <row r="46" spans="1:7" s="136" customFormat="1" ht="12.75">
      <c r="A46" s="20"/>
      <c r="B46" s="21" t="s">
        <v>13</v>
      </c>
      <c r="C46" s="22" t="s">
        <v>137</v>
      </c>
      <c r="D46" s="23"/>
      <c r="E46" s="24"/>
      <c r="F46" s="36"/>
      <c r="G46" s="37">
        <f>SUM(G47:G49)</f>
        <v>0</v>
      </c>
    </row>
    <row r="47" spans="1:7" s="136" customFormat="1" ht="12.75">
      <c r="A47" s="38"/>
      <c r="B47" s="39"/>
      <c r="C47" s="139" t="s">
        <v>159</v>
      </c>
      <c r="D47" s="40" t="s">
        <v>32</v>
      </c>
      <c r="E47" s="41">
        <v>74</v>
      </c>
      <c r="F47" s="198">
        <v>0</v>
      </c>
      <c r="G47" s="42">
        <f>E47*F47</f>
        <v>0</v>
      </c>
    </row>
    <row r="48" spans="1:7" s="136" customFormat="1" ht="22.5">
      <c r="A48" s="38"/>
      <c r="B48" s="39"/>
      <c r="C48" s="139" t="s">
        <v>115</v>
      </c>
      <c r="D48" s="43" t="s">
        <v>33</v>
      </c>
      <c r="E48" s="41">
        <v>62</v>
      </c>
      <c r="F48" s="198">
        <v>0</v>
      </c>
      <c r="G48" s="42">
        <f aca="true" t="shared" si="1" ref="G48:G49">E48*F48</f>
        <v>0</v>
      </c>
    </row>
    <row r="49" spans="1:7" s="136" customFormat="1" ht="12.75">
      <c r="A49" s="38"/>
      <c r="B49" s="39"/>
      <c r="C49" s="139" t="s">
        <v>122</v>
      </c>
      <c r="D49" s="44" t="s">
        <v>34</v>
      </c>
      <c r="E49" s="41">
        <v>4.4</v>
      </c>
      <c r="F49" s="199">
        <v>0</v>
      </c>
      <c r="G49" s="45">
        <f t="shared" si="1"/>
        <v>0</v>
      </c>
    </row>
    <row r="50" spans="1:7" s="136" customFormat="1" ht="12.75">
      <c r="A50" s="20"/>
      <c r="B50" s="21" t="s">
        <v>16</v>
      </c>
      <c r="C50" s="22" t="s">
        <v>137</v>
      </c>
      <c r="D50" s="23" t="s">
        <v>32</v>
      </c>
      <c r="E50" s="46">
        <v>74</v>
      </c>
      <c r="F50" s="200">
        <v>0</v>
      </c>
      <c r="G50" s="26">
        <f>E50*F50</f>
        <v>0</v>
      </c>
    </row>
    <row r="51" spans="1:7" s="136" customFormat="1" ht="12.75">
      <c r="A51" s="38"/>
      <c r="B51" s="39"/>
      <c r="C51" s="139" t="s">
        <v>119</v>
      </c>
      <c r="D51" s="40"/>
      <c r="E51" s="41"/>
      <c r="F51" s="198"/>
      <c r="G51" s="42"/>
    </row>
    <row r="52" spans="1:7" s="136" customFormat="1" ht="33.75">
      <c r="A52" s="27"/>
      <c r="B52" s="28"/>
      <c r="C52" s="139" t="s">
        <v>120</v>
      </c>
      <c r="D52" s="141"/>
      <c r="E52" s="47"/>
      <c r="F52" s="201"/>
      <c r="G52" s="137"/>
    </row>
    <row r="53" spans="1:7" s="136" customFormat="1" ht="12.75">
      <c r="A53" s="20"/>
      <c r="B53" s="21" t="s">
        <v>13</v>
      </c>
      <c r="C53" s="22" t="s">
        <v>14</v>
      </c>
      <c r="D53" s="23" t="s">
        <v>15</v>
      </c>
      <c r="E53" s="24">
        <v>181</v>
      </c>
      <c r="F53" s="200">
        <v>0</v>
      </c>
      <c r="G53" s="26">
        <f>E53*F53</f>
        <v>0</v>
      </c>
    </row>
    <row r="54" spans="1:7" s="136" customFormat="1" ht="23.45" customHeight="1">
      <c r="A54" s="27"/>
      <c r="B54" s="28"/>
      <c r="C54" s="184" t="s">
        <v>108</v>
      </c>
      <c r="D54" s="185"/>
      <c r="E54" s="47"/>
      <c r="F54" s="202"/>
      <c r="G54" s="137"/>
    </row>
    <row r="55" spans="1:7" s="136" customFormat="1" ht="12.75">
      <c r="A55" s="20"/>
      <c r="B55" s="21" t="s">
        <v>16</v>
      </c>
      <c r="C55" s="22" t="s">
        <v>14</v>
      </c>
      <c r="D55" s="23" t="s">
        <v>15</v>
      </c>
      <c r="E55" s="24">
        <v>181</v>
      </c>
      <c r="F55" s="200">
        <v>0</v>
      </c>
      <c r="G55" s="26">
        <f>E55*F55</f>
        <v>0</v>
      </c>
    </row>
    <row r="56" spans="1:7" s="136" customFormat="1" ht="12.75">
      <c r="A56" s="27"/>
      <c r="B56" s="28"/>
      <c r="C56" s="184" t="s">
        <v>30</v>
      </c>
      <c r="D56" s="185"/>
      <c r="E56" s="47"/>
      <c r="F56" s="201"/>
      <c r="G56" s="137"/>
    </row>
    <row r="57" spans="1:7" s="136" customFormat="1" ht="12.75">
      <c r="A57" s="20"/>
      <c r="B57" s="21" t="s">
        <v>13</v>
      </c>
      <c r="C57" s="22" t="s">
        <v>17</v>
      </c>
      <c r="D57" s="23" t="s">
        <v>15</v>
      </c>
      <c r="E57" s="24">
        <v>22</v>
      </c>
      <c r="F57" s="200">
        <v>0</v>
      </c>
      <c r="G57" s="26">
        <f>E57*F57</f>
        <v>0</v>
      </c>
    </row>
    <row r="58" spans="1:7" s="136" customFormat="1" ht="23.45" customHeight="1">
      <c r="A58" s="27"/>
      <c r="B58" s="28"/>
      <c r="C58" s="184" t="s">
        <v>31</v>
      </c>
      <c r="D58" s="185"/>
      <c r="E58" s="47"/>
      <c r="F58" s="202"/>
      <c r="G58" s="137"/>
    </row>
    <row r="59" spans="1:7" s="136" customFormat="1" ht="12.75">
      <c r="A59" s="20"/>
      <c r="B59" s="21" t="s">
        <v>16</v>
      </c>
      <c r="C59" s="22" t="s">
        <v>17</v>
      </c>
      <c r="D59" s="23" t="s">
        <v>15</v>
      </c>
      <c r="E59" s="24">
        <v>22</v>
      </c>
      <c r="F59" s="200">
        <v>0</v>
      </c>
      <c r="G59" s="26">
        <f>E59*F59</f>
        <v>0</v>
      </c>
    </row>
    <row r="60" spans="1:7" s="136" customFormat="1" ht="12.75">
      <c r="A60" s="27"/>
      <c r="B60" s="28"/>
      <c r="C60" s="184" t="s">
        <v>30</v>
      </c>
      <c r="D60" s="185"/>
      <c r="E60" s="47"/>
      <c r="F60" s="201"/>
      <c r="G60" s="137"/>
    </row>
    <row r="61" spans="1:7" s="136" customFormat="1" ht="12.75">
      <c r="A61" s="20"/>
      <c r="B61" s="21" t="s">
        <v>13</v>
      </c>
      <c r="C61" s="22" t="s">
        <v>18</v>
      </c>
      <c r="D61" s="23" t="s">
        <v>15</v>
      </c>
      <c r="E61" s="24">
        <v>3</v>
      </c>
      <c r="F61" s="200">
        <v>0</v>
      </c>
      <c r="G61" s="26">
        <f>E61*F61</f>
        <v>0</v>
      </c>
    </row>
    <row r="62" spans="1:7" s="136" customFormat="1" ht="32.45" customHeight="1">
      <c r="A62" s="27"/>
      <c r="B62" s="28"/>
      <c r="C62" s="184" t="s">
        <v>123</v>
      </c>
      <c r="D62" s="185"/>
      <c r="E62" s="47"/>
      <c r="F62" s="202"/>
      <c r="G62" s="137"/>
    </row>
    <row r="63" spans="1:7" s="136" customFormat="1" ht="12.75">
      <c r="A63" s="20"/>
      <c r="B63" s="21" t="s">
        <v>16</v>
      </c>
      <c r="C63" s="22" t="s">
        <v>18</v>
      </c>
      <c r="D63" s="23" t="s">
        <v>15</v>
      </c>
      <c r="E63" s="24">
        <v>3</v>
      </c>
      <c r="F63" s="200">
        <v>0</v>
      </c>
      <c r="G63" s="26">
        <f>E63*F63</f>
        <v>0</v>
      </c>
    </row>
    <row r="64" spans="1:7" s="136" customFormat="1" ht="25.15" customHeight="1">
      <c r="A64" s="27"/>
      <c r="B64" s="28"/>
      <c r="C64" s="184" t="s">
        <v>19</v>
      </c>
      <c r="D64" s="185"/>
      <c r="E64" s="47"/>
      <c r="F64" s="201"/>
      <c r="G64" s="137"/>
    </row>
    <row r="65" spans="1:7" s="136" customFormat="1" ht="12.75">
      <c r="A65" s="20"/>
      <c r="B65" s="21" t="s">
        <v>13</v>
      </c>
      <c r="C65" s="22" t="s">
        <v>24</v>
      </c>
      <c r="D65" s="23" t="s">
        <v>15</v>
      </c>
      <c r="E65" s="24">
        <v>75</v>
      </c>
      <c r="F65" s="200">
        <v>0</v>
      </c>
      <c r="G65" s="26">
        <f>E65*F65</f>
        <v>0</v>
      </c>
    </row>
    <row r="66" spans="1:7" s="136" customFormat="1" ht="13.15" customHeight="1">
      <c r="A66" s="27"/>
      <c r="B66" s="28"/>
      <c r="C66" s="139" t="s">
        <v>160</v>
      </c>
      <c r="D66" s="140"/>
      <c r="E66" s="47"/>
      <c r="F66" s="201"/>
      <c r="G66" s="137"/>
    </row>
    <row r="67" spans="1:7" s="136" customFormat="1" ht="12.75">
      <c r="A67" s="27"/>
      <c r="B67" s="28"/>
      <c r="C67" s="139" t="s">
        <v>125</v>
      </c>
      <c r="D67" s="140"/>
      <c r="E67" s="47"/>
      <c r="F67" s="201"/>
      <c r="G67" s="137"/>
    </row>
    <row r="68" spans="1:7" s="136" customFormat="1" ht="12.75">
      <c r="A68" s="20"/>
      <c r="B68" s="21" t="s">
        <v>16</v>
      </c>
      <c r="C68" s="22" t="s">
        <v>24</v>
      </c>
      <c r="D68" s="23" t="s">
        <v>15</v>
      </c>
      <c r="E68" s="24">
        <v>75</v>
      </c>
      <c r="F68" s="200">
        <v>0</v>
      </c>
      <c r="G68" s="26">
        <f>E68*F68</f>
        <v>0</v>
      </c>
    </row>
    <row r="69" spans="1:7" s="136" customFormat="1" ht="24" customHeight="1">
      <c r="A69" s="27"/>
      <c r="B69" s="28"/>
      <c r="C69" s="184" t="s">
        <v>26</v>
      </c>
      <c r="D69" s="185"/>
      <c r="E69" s="47"/>
      <c r="F69" s="201"/>
      <c r="G69" s="137"/>
    </row>
    <row r="70" spans="1:7" s="136" customFormat="1" ht="12.75">
      <c r="A70" s="20"/>
      <c r="B70" s="21" t="s">
        <v>13</v>
      </c>
      <c r="C70" s="22" t="s">
        <v>101</v>
      </c>
      <c r="D70" s="23" t="s">
        <v>15</v>
      </c>
      <c r="E70" s="24"/>
      <c r="F70" s="200"/>
      <c r="G70" s="26">
        <f>SUM(G71:G73)</f>
        <v>0</v>
      </c>
    </row>
    <row r="71" spans="1:7" s="136" customFormat="1" ht="22.5">
      <c r="A71" s="38"/>
      <c r="B71" s="39"/>
      <c r="C71" s="139" t="s">
        <v>115</v>
      </c>
      <c r="D71" s="43" t="s">
        <v>33</v>
      </c>
      <c r="E71" s="41">
        <v>68</v>
      </c>
      <c r="F71" s="198">
        <v>0</v>
      </c>
      <c r="G71" s="42">
        <f aca="true" t="shared" si="2" ref="G71:G73">E71*F71</f>
        <v>0</v>
      </c>
    </row>
    <row r="72" spans="1:7" s="136" customFormat="1" ht="12.75">
      <c r="A72" s="38"/>
      <c r="B72" s="39"/>
      <c r="C72" s="139" t="s">
        <v>145</v>
      </c>
      <c r="D72" s="40" t="s">
        <v>32</v>
      </c>
      <c r="E72" s="150">
        <v>24</v>
      </c>
      <c r="F72" s="198">
        <v>0</v>
      </c>
      <c r="G72" s="42">
        <f t="shared" si="2"/>
        <v>0</v>
      </c>
    </row>
    <row r="73" spans="1:7" s="136" customFormat="1" ht="21" customHeight="1">
      <c r="A73" s="27"/>
      <c r="B73" s="28"/>
      <c r="C73" s="142" t="s">
        <v>161</v>
      </c>
      <c r="D73" s="43" t="s">
        <v>15</v>
      </c>
      <c r="E73" s="47">
        <v>2</v>
      </c>
      <c r="F73" s="198">
        <v>0</v>
      </c>
      <c r="G73" s="42">
        <f t="shared" si="2"/>
        <v>0</v>
      </c>
    </row>
    <row r="74" spans="1:7" s="136" customFormat="1" ht="12.75">
      <c r="A74" s="20"/>
      <c r="B74" s="21" t="s">
        <v>16</v>
      </c>
      <c r="C74" s="22" t="s">
        <v>101</v>
      </c>
      <c r="D74" s="23" t="s">
        <v>15</v>
      </c>
      <c r="E74" s="24">
        <v>2</v>
      </c>
      <c r="F74" s="200">
        <v>0</v>
      </c>
      <c r="G74" s="26">
        <f>E74*F74</f>
        <v>0</v>
      </c>
    </row>
    <row r="75" spans="1:7" s="136" customFormat="1" ht="24" customHeight="1">
      <c r="A75" s="27"/>
      <c r="B75" s="28"/>
      <c r="C75" s="184" t="s">
        <v>146</v>
      </c>
      <c r="D75" s="185"/>
      <c r="E75" s="47"/>
      <c r="F75" s="201"/>
      <c r="G75" s="137"/>
    </row>
    <row r="76" spans="1:7" s="136" customFormat="1" ht="12.75">
      <c r="A76" s="20"/>
      <c r="B76" s="21" t="s">
        <v>13</v>
      </c>
      <c r="C76" s="144" t="s">
        <v>110</v>
      </c>
      <c r="D76" s="145" t="s">
        <v>15</v>
      </c>
      <c r="E76" s="24">
        <v>6</v>
      </c>
      <c r="F76" s="200">
        <v>0</v>
      </c>
      <c r="G76" s="26">
        <f>E76*F76</f>
        <v>0</v>
      </c>
    </row>
    <row r="77" spans="1:7" s="136" customFormat="1" ht="12.75">
      <c r="A77" s="27"/>
      <c r="B77" s="28"/>
      <c r="C77" s="188" t="s">
        <v>116</v>
      </c>
      <c r="D77" s="189"/>
      <c r="E77" s="47"/>
      <c r="F77" s="201"/>
      <c r="G77" s="137"/>
    </row>
    <row r="78" spans="1:7" s="136" customFormat="1" ht="12.75">
      <c r="A78" s="20"/>
      <c r="B78" s="21" t="s">
        <v>16</v>
      </c>
      <c r="C78" s="144" t="s">
        <v>110</v>
      </c>
      <c r="D78" s="145" t="s">
        <v>15</v>
      </c>
      <c r="E78" s="24">
        <v>6</v>
      </c>
      <c r="F78" s="200">
        <v>0</v>
      </c>
      <c r="G78" s="26">
        <f>E78*F78</f>
        <v>0</v>
      </c>
    </row>
    <row r="79" spans="1:7" s="136" customFormat="1" ht="12.75">
      <c r="A79" s="27"/>
      <c r="B79" s="28"/>
      <c r="C79" s="188" t="s">
        <v>21</v>
      </c>
      <c r="D79" s="189"/>
      <c r="E79" s="47"/>
      <c r="F79" s="201"/>
      <c r="G79" s="137"/>
    </row>
    <row r="80" spans="1:7" s="136" customFormat="1" ht="12.75">
      <c r="A80" s="20"/>
      <c r="B80" s="21" t="s">
        <v>13</v>
      </c>
      <c r="C80" s="144" t="s">
        <v>109</v>
      </c>
      <c r="D80" s="145" t="s">
        <v>15</v>
      </c>
      <c r="E80" s="24">
        <v>60</v>
      </c>
      <c r="F80" s="200">
        <v>0</v>
      </c>
      <c r="G80" s="26">
        <f>E80*F80</f>
        <v>0</v>
      </c>
    </row>
    <row r="81" spans="1:7" s="136" customFormat="1" ht="12.75">
      <c r="A81" s="27"/>
      <c r="B81" s="28"/>
      <c r="C81" s="188" t="s">
        <v>116</v>
      </c>
      <c r="D81" s="189"/>
      <c r="E81" s="47"/>
      <c r="F81" s="201"/>
      <c r="G81" s="137"/>
    </row>
    <row r="82" spans="1:7" s="136" customFormat="1" ht="12.75">
      <c r="A82" s="27"/>
      <c r="B82" s="28"/>
      <c r="C82" s="188" t="s">
        <v>117</v>
      </c>
      <c r="D82" s="189"/>
      <c r="E82" s="47"/>
      <c r="F82" s="201"/>
      <c r="G82" s="137"/>
    </row>
    <row r="83" spans="1:7" s="136" customFormat="1" ht="12.75">
      <c r="A83" s="20"/>
      <c r="B83" s="21" t="s">
        <v>16</v>
      </c>
      <c r="C83" s="144" t="s">
        <v>109</v>
      </c>
      <c r="D83" s="145" t="s">
        <v>15</v>
      </c>
      <c r="E83" s="24">
        <v>60</v>
      </c>
      <c r="F83" s="200">
        <v>0</v>
      </c>
      <c r="G83" s="26">
        <f>E83*F83</f>
        <v>0</v>
      </c>
    </row>
    <row r="84" spans="1:7" s="136" customFormat="1" ht="22.9" customHeight="1">
      <c r="A84" s="27"/>
      <c r="B84" s="28"/>
      <c r="C84" s="188" t="s">
        <v>118</v>
      </c>
      <c r="D84" s="189"/>
      <c r="E84" s="47"/>
      <c r="F84" s="138"/>
      <c r="G84" s="137"/>
    </row>
    <row r="85" spans="1:7" s="136" customFormat="1" ht="12.75">
      <c r="A85" s="29"/>
      <c r="B85" s="30" t="s">
        <v>27</v>
      </c>
      <c r="C85" s="31" t="str">
        <f>CONCATENATE(B45," ",C45)</f>
        <v>2 Hmatový chodník</v>
      </c>
      <c r="D85" s="32"/>
      <c r="E85" s="33"/>
      <c r="F85" s="34"/>
      <c r="G85" s="35">
        <f>G83+G80+G78+G76+G74+G70+G68+G65+G63+G61+G59+G57+G55+G53+G50+G46</f>
        <v>0</v>
      </c>
    </row>
    <row r="86" spans="1:7" s="136" customFormat="1" ht="12.75">
      <c r="A86" s="8" t="s">
        <v>3</v>
      </c>
      <c r="B86" s="9" t="s">
        <v>4</v>
      </c>
      <c r="C86" s="9" t="s">
        <v>5</v>
      </c>
      <c r="D86" s="9" t="s">
        <v>6</v>
      </c>
      <c r="E86" s="10" t="s">
        <v>7</v>
      </c>
      <c r="F86" s="11" t="s">
        <v>8</v>
      </c>
      <c r="G86" s="12" t="s">
        <v>9</v>
      </c>
    </row>
    <row r="87" spans="1:7" s="136" customFormat="1" ht="12.75">
      <c r="A87" s="13" t="s">
        <v>10</v>
      </c>
      <c r="B87" s="14" t="s">
        <v>36</v>
      </c>
      <c r="C87" s="15" t="s">
        <v>12</v>
      </c>
      <c r="D87" s="16"/>
      <c r="E87" s="17"/>
      <c r="F87" s="18"/>
      <c r="G87" s="19"/>
    </row>
    <row r="88" spans="1:7" s="136" customFormat="1" ht="12.75">
      <c r="A88" s="20"/>
      <c r="B88" s="21" t="s">
        <v>13</v>
      </c>
      <c r="C88" s="22" t="s">
        <v>138</v>
      </c>
      <c r="D88" s="23"/>
      <c r="E88" s="24"/>
      <c r="F88" s="36"/>
      <c r="G88" s="37">
        <f>SUM(G89:G91)</f>
        <v>0</v>
      </c>
    </row>
    <row r="89" spans="1:7" s="136" customFormat="1" ht="12.75">
      <c r="A89" s="38"/>
      <c r="B89" s="39"/>
      <c r="C89" s="139" t="s">
        <v>164</v>
      </c>
      <c r="D89" s="40" t="s">
        <v>32</v>
      </c>
      <c r="E89" s="41">
        <v>64</v>
      </c>
      <c r="F89" s="198">
        <v>0</v>
      </c>
      <c r="G89" s="42">
        <f>E89*F89</f>
        <v>0</v>
      </c>
    </row>
    <row r="90" spans="1:7" s="136" customFormat="1" ht="22.5">
      <c r="A90" s="38"/>
      <c r="B90" s="39"/>
      <c r="C90" s="139" t="s">
        <v>115</v>
      </c>
      <c r="D90" s="43" t="s">
        <v>33</v>
      </c>
      <c r="E90" s="41">
        <v>73</v>
      </c>
      <c r="F90" s="198">
        <v>0</v>
      </c>
      <c r="G90" s="42">
        <f aca="true" t="shared" si="3" ref="G90:G91">E90*F90</f>
        <v>0</v>
      </c>
    </row>
    <row r="91" spans="1:7" s="136" customFormat="1" ht="12.75">
      <c r="A91" s="38"/>
      <c r="B91" s="39"/>
      <c r="C91" s="139" t="s">
        <v>139</v>
      </c>
      <c r="D91" s="44" t="s">
        <v>34</v>
      </c>
      <c r="E91" s="41">
        <v>7.7</v>
      </c>
      <c r="F91" s="199">
        <v>0</v>
      </c>
      <c r="G91" s="45">
        <f t="shared" si="3"/>
        <v>0</v>
      </c>
    </row>
    <row r="92" spans="1:7" s="136" customFormat="1" ht="12.75">
      <c r="A92" s="20"/>
      <c r="B92" s="21" t="s">
        <v>16</v>
      </c>
      <c r="C92" s="22" t="s">
        <v>138</v>
      </c>
      <c r="D92" s="23" t="s">
        <v>32</v>
      </c>
      <c r="E92" s="46">
        <v>64</v>
      </c>
      <c r="F92" s="200">
        <v>0</v>
      </c>
      <c r="G92" s="26">
        <f>E92*F92</f>
        <v>0</v>
      </c>
    </row>
    <row r="93" spans="1:7" s="136" customFormat="1" ht="12.75">
      <c r="A93" s="38"/>
      <c r="B93" s="39"/>
      <c r="C93" s="139" t="s">
        <v>119</v>
      </c>
      <c r="D93" s="40"/>
      <c r="E93" s="41"/>
      <c r="F93" s="198"/>
      <c r="G93" s="42"/>
    </row>
    <row r="94" spans="1:7" s="136" customFormat="1" ht="33.75">
      <c r="A94" s="27"/>
      <c r="B94" s="28"/>
      <c r="C94" s="139" t="s">
        <v>120</v>
      </c>
      <c r="D94" s="141"/>
      <c r="E94" s="47"/>
      <c r="F94" s="201"/>
      <c r="G94" s="137"/>
    </row>
    <row r="95" spans="1:7" s="136" customFormat="1" ht="12.75">
      <c r="A95" s="20"/>
      <c r="B95" s="21" t="s">
        <v>13</v>
      </c>
      <c r="C95" s="22" t="s">
        <v>17</v>
      </c>
      <c r="D95" s="23" t="s">
        <v>15</v>
      </c>
      <c r="E95" s="24">
        <v>40</v>
      </c>
      <c r="F95" s="200">
        <v>0</v>
      </c>
      <c r="G95" s="26">
        <f>E95*F95</f>
        <v>0</v>
      </c>
    </row>
    <row r="96" spans="1:7" s="136" customFormat="1" ht="23.45" customHeight="1">
      <c r="A96" s="27"/>
      <c r="B96" s="28"/>
      <c r="C96" s="184" t="s">
        <v>31</v>
      </c>
      <c r="D96" s="185"/>
      <c r="E96" s="47"/>
      <c r="F96" s="202"/>
      <c r="G96" s="137"/>
    </row>
    <row r="97" spans="1:7" s="136" customFormat="1" ht="12.75">
      <c r="A97" s="20"/>
      <c r="B97" s="21" t="s">
        <v>16</v>
      </c>
      <c r="C97" s="22" t="s">
        <v>17</v>
      </c>
      <c r="D97" s="23" t="s">
        <v>15</v>
      </c>
      <c r="E97" s="24">
        <v>40</v>
      </c>
      <c r="F97" s="200">
        <v>0</v>
      </c>
      <c r="G97" s="26">
        <f>E97*F97</f>
        <v>0</v>
      </c>
    </row>
    <row r="98" spans="1:7" s="136" customFormat="1" ht="12.75">
      <c r="A98" s="27"/>
      <c r="B98" s="28"/>
      <c r="C98" s="184" t="s">
        <v>30</v>
      </c>
      <c r="D98" s="185"/>
      <c r="E98" s="47"/>
      <c r="F98" s="201"/>
      <c r="G98" s="137"/>
    </row>
    <row r="99" spans="1:7" s="136" customFormat="1" ht="12.75">
      <c r="A99" s="20"/>
      <c r="B99" s="21" t="s">
        <v>13</v>
      </c>
      <c r="C99" s="22" t="s">
        <v>24</v>
      </c>
      <c r="D99" s="23" t="s">
        <v>15</v>
      </c>
      <c r="E99" s="24">
        <v>38</v>
      </c>
      <c r="F99" s="200">
        <v>0</v>
      </c>
      <c r="G99" s="26">
        <f>E99*F99</f>
        <v>0</v>
      </c>
    </row>
    <row r="100" spans="1:7" s="136" customFormat="1" ht="13.15" customHeight="1">
      <c r="A100" s="27"/>
      <c r="B100" s="28"/>
      <c r="C100" s="139" t="s">
        <v>160</v>
      </c>
      <c r="D100" s="140"/>
      <c r="E100" s="47"/>
      <c r="F100" s="201"/>
      <c r="G100" s="137"/>
    </row>
    <row r="101" spans="1:7" s="136" customFormat="1" ht="12.75">
      <c r="A101" s="27"/>
      <c r="B101" s="28"/>
      <c r="C101" s="139" t="s">
        <v>125</v>
      </c>
      <c r="D101" s="140"/>
      <c r="E101" s="47"/>
      <c r="F101" s="201"/>
      <c r="G101" s="137"/>
    </row>
    <row r="102" spans="1:7" s="136" customFormat="1" ht="12.75">
      <c r="A102" s="20"/>
      <c r="B102" s="21" t="s">
        <v>16</v>
      </c>
      <c r="C102" s="22" t="s">
        <v>24</v>
      </c>
      <c r="D102" s="23" t="s">
        <v>15</v>
      </c>
      <c r="E102" s="24">
        <v>38</v>
      </c>
      <c r="F102" s="200">
        <v>0</v>
      </c>
      <c r="G102" s="26">
        <f>E102*F102</f>
        <v>0</v>
      </c>
    </row>
    <row r="103" spans="1:7" s="136" customFormat="1" ht="24" customHeight="1">
      <c r="A103" s="27"/>
      <c r="B103" s="28"/>
      <c r="C103" s="184" t="s">
        <v>26</v>
      </c>
      <c r="D103" s="185"/>
      <c r="E103" s="47"/>
      <c r="F103" s="201"/>
      <c r="G103" s="137"/>
    </row>
    <row r="104" spans="1:7" s="136" customFormat="1" ht="12.75">
      <c r="A104" s="20"/>
      <c r="B104" s="21" t="s">
        <v>13</v>
      </c>
      <c r="C104" s="22" t="s">
        <v>112</v>
      </c>
      <c r="D104" s="23" t="s">
        <v>15</v>
      </c>
      <c r="E104" s="24">
        <v>1</v>
      </c>
      <c r="F104" s="200">
        <v>0</v>
      </c>
      <c r="G104" s="26">
        <f>E104*F104</f>
        <v>0</v>
      </c>
    </row>
    <row r="105" spans="1:7" s="136" customFormat="1" ht="12.75">
      <c r="A105" s="27"/>
      <c r="B105" s="28"/>
      <c r="C105" s="184" t="s">
        <v>35</v>
      </c>
      <c r="D105" s="185"/>
      <c r="E105" s="47"/>
      <c r="F105" s="201"/>
      <c r="G105" s="137"/>
    </row>
    <row r="106" spans="1:7" s="136" customFormat="1" ht="12.75">
      <c r="A106" s="20"/>
      <c r="B106" s="21" t="s">
        <v>16</v>
      </c>
      <c r="C106" s="22" t="s">
        <v>112</v>
      </c>
      <c r="D106" s="23" t="s">
        <v>15</v>
      </c>
      <c r="E106" s="24">
        <v>1</v>
      </c>
      <c r="F106" s="200">
        <v>0</v>
      </c>
      <c r="G106" s="26">
        <f>E106*F106</f>
        <v>0</v>
      </c>
    </row>
    <row r="107" spans="1:7" s="136" customFormat="1" ht="12.75">
      <c r="A107" s="27"/>
      <c r="B107" s="28"/>
      <c r="C107" s="184" t="s">
        <v>23</v>
      </c>
      <c r="D107" s="185"/>
      <c r="E107" s="47"/>
      <c r="F107" s="201"/>
      <c r="G107" s="137"/>
    </row>
    <row r="108" spans="1:7" s="136" customFormat="1" ht="12.75">
      <c r="A108" s="20"/>
      <c r="B108" s="21" t="s">
        <v>13</v>
      </c>
      <c r="C108" s="144" t="s">
        <v>110</v>
      </c>
      <c r="D108" s="145" t="s">
        <v>15</v>
      </c>
      <c r="E108" s="24">
        <v>2</v>
      </c>
      <c r="F108" s="200">
        <v>0</v>
      </c>
      <c r="G108" s="26">
        <f>E108*F108</f>
        <v>0</v>
      </c>
    </row>
    <row r="109" spans="1:7" s="136" customFormat="1" ht="12.75">
      <c r="A109" s="27"/>
      <c r="B109" s="28"/>
      <c r="C109" s="188" t="s">
        <v>116</v>
      </c>
      <c r="D109" s="189"/>
      <c r="E109" s="47"/>
      <c r="F109" s="201"/>
      <c r="G109" s="137"/>
    </row>
    <row r="110" spans="1:7" s="136" customFormat="1" ht="12.75">
      <c r="A110" s="20"/>
      <c r="B110" s="21" t="s">
        <v>16</v>
      </c>
      <c r="C110" s="144" t="s">
        <v>110</v>
      </c>
      <c r="D110" s="145" t="s">
        <v>15</v>
      </c>
      <c r="E110" s="24">
        <v>2</v>
      </c>
      <c r="F110" s="200">
        <v>0</v>
      </c>
      <c r="G110" s="26">
        <f>E110*F110</f>
        <v>0</v>
      </c>
    </row>
    <row r="111" spans="1:7" s="136" customFormat="1" ht="12.75">
      <c r="A111" s="27"/>
      <c r="B111" s="28"/>
      <c r="C111" s="188" t="s">
        <v>21</v>
      </c>
      <c r="D111" s="189"/>
      <c r="E111" s="47"/>
      <c r="F111" s="201"/>
      <c r="G111" s="137"/>
    </row>
    <row r="112" spans="1:7" s="136" customFormat="1" ht="12.75">
      <c r="A112" s="20"/>
      <c r="B112" s="21" t="s">
        <v>13</v>
      </c>
      <c r="C112" s="144" t="s">
        <v>109</v>
      </c>
      <c r="D112" s="145" t="s">
        <v>15</v>
      </c>
      <c r="E112" s="24">
        <v>6</v>
      </c>
      <c r="F112" s="200">
        <v>0</v>
      </c>
      <c r="G112" s="26">
        <f>E112*F112</f>
        <v>0</v>
      </c>
    </row>
    <row r="113" spans="1:7" s="136" customFormat="1" ht="12.75">
      <c r="A113" s="27"/>
      <c r="B113" s="28"/>
      <c r="C113" s="188" t="s">
        <v>116</v>
      </c>
      <c r="D113" s="189"/>
      <c r="E113" s="47"/>
      <c r="F113" s="201"/>
      <c r="G113" s="137"/>
    </row>
    <row r="114" spans="1:7" s="136" customFormat="1" ht="12.75">
      <c r="A114" s="27"/>
      <c r="B114" s="28"/>
      <c r="C114" s="188" t="s">
        <v>117</v>
      </c>
      <c r="D114" s="189"/>
      <c r="E114" s="47"/>
      <c r="F114" s="201"/>
      <c r="G114" s="137"/>
    </row>
    <row r="115" spans="1:7" s="136" customFormat="1" ht="12.75">
      <c r="A115" s="20"/>
      <c r="B115" s="21" t="s">
        <v>16</v>
      </c>
      <c r="C115" s="144" t="s">
        <v>109</v>
      </c>
      <c r="D115" s="145" t="s">
        <v>15</v>
      </c>
      <c r="E115" s="24">
        <v>6</v>
      </c>
      <c r="F115" s="200">
        <v>0</v>
      </c>
      <c r="G115" s="26">
        <f>E115*F115</f>
        <v>0</v>
      </c>
    </row>
    <row r="116" spans="1:7" s="136" customFormat="1" ht="22.9" customHeight="1">
      <c r="A116" s="27"/>
      <c r="B116" s="28"/>
      <c r="C116" s="188" t="s">
        <v>118</v>
      </c>
      <c r="D116" s="189"/>
      <c r="E116" s="47"/>
      <c r="F116" s="138"/>
      <c r="G116" s="137"/>
    </row>
    <row r="117" spans="1:7" s="136" customFormat="1" ht="12.75">
      <c r="A117" s="29"/>
      <c r="B117" s="30" t="s">
        <v>27</v>
      </c>
      <c r="C117" s="31" t="str">
        <f>CONCATENATE(B87," ",C87)</f>
        <v>3 Ptačí svět</v>
      </c>
      <c r="D117" s="32"/>
      <c r="E117" s="33"/>
      <c r="F117" s="34"/>
      <c r="G117" s="35">
        <f>G115+G112+G110+G108+G106+G104+G102+G99+G97+G95+G92+G88</f>
        <v>0</v>
      </c>
    </row>
    <row r="118" spans="1:7" s="136" customFormat="1" ht="12.75">
      <c r="A118" s="8" t="s">
        <v>3</v>
      </c>
      <c r="B118" s="9" t="s">
        <v>4</v>
      </c>
      <c r="C118" s="9" t="s">
        <v>5</v>
      </c>
      <c r="D118" s="9" t="s">
        <v>6</v>
      </c>
      <c r="E118" s="10" t="s">
        <v>7</v>
      </c>
      <c r="F118" s="11" t="s">
        <v>8</v>
      </c>
      <c r="G118" s="12" t="s">
        <v>9</v>
      </c>
    </row>
    <row r="119" spans="1:7" s="136" customFormat="1" ht="12.75">
      <c r="A119" s="13" t="s">
        <v>10</v>
      </c>
      <c r="B119" s="14" t="s">
        <v>43</v>
      </c>
      <c r="C119" s="15" t="s">
        <v>124</v>
      </c>
      <c r="D119" s="16"/>
      <c r="E119" s="17"/>
      <c r="F119" s="18"/>
      <c r="G119" s="19"/>
    </row>
    <row r="120" spans="1:7" s="136" customFormat="1" ht="12.75">
      <c r="A120" s="20"/>
      <c r="B120" s="21" t="s">
        <v>13</v>
      </c>
      <c r="C120" s="22" t="s">
        <v>140</v>
      </c>
      <c r="D120" s="23"/>
      <c r="E120" s="24"/>
      <c r="F120" s="36"/>
      <c r="G120" s="37">
        <f>G121+G122+G123</f>
        <v>0</v>
      </c>
    </row>
    <row r="121" spans="1:7" s="136" customFormat="1" ht="12.75">
      <c r="A121" s="38"/>
      <c r="B121" s="39"/>
      <c r="C121" s="139" t="s">
        <v>159</v>
      </c>
      <c r="D121" s="40" t="s">
        <v>32</v>
      </c>
      <c r="E121" s="41">
        <v>76</v>
      </c>
      <c r="F121" s="198">
        <v>0</v>
      </c>
      <c r="G121" s="42">
        <f>E121*F121</f>
        <v>0</v>
      </c>
    </row>
    <row r="122" spans="1:7" s="136" customFormat="1" ht="22.5">
      <c r="A122" s="38"/>
      <c r="B122" s="39"/>
      <c r="C122" s="139" t="s">
        <v>115</v>
      </c>
      <c r="D122" s="43" t="s">
        <v>33</v>
      </c>
      <c r="E122" s="41">
        <v>51</v>
      </c>
      <c r="F122" s="198">
        <v>0</v>
      </c>
      <c r="G122" s="42">
        <f aca="true" t="shared" si="4" ref="G122:G123">E122*F122</f>
        <v>0</v>
      </c>
    </row>
    <row r="123" spans="1:7" s="136" customFormat="1" ht="12.75">
      <c r="A123" s="38"/>
      <c r="B123" s="39"/>
      <c r="C123" s="139" t="s">
        <v>121</v>
      </c>
      <c r="D123" s="44" t="s">
        <v>34</v>
      </c>
      <c r="E123" s="41">
        <v>2.6</v>
      </c>
      <c r="F123" s="199">
        <v>0</v>
      </c>
      <c r="G123" s="45">
        <f t="shared" si="4"/>
        <v>0</v>
      </c>
    </row>
    <row r="124" spans="1:7" s="136" customFormat="1" ht="12.75">
      <c r="A124" s="20"/>
      <c r="B124" s="21" t="s">
        <v>16</v>
      </c>
      <c r="C124" s="22" t="s">
        <v>140</v>
      </c>
      <c r="D124" s="23" t="s">
        <v>32</v>
      </c>
      <c r="E124" s="46">
        <v>76</v>
      </c>
      <c r="F124" s="200">
        <v>0</v>
      </c>
      <c r="G124" s="26">
        <f>E124*F124</f>
        <v>0</v>
      </c>
    </row>
    <row r="125" spans="1:7" s="136" customFormat="1" ht="12.75">
      <c r="A125" s="38"/>
      <c r="B125" s="39"/>
      <c r="C125" s="139" t="s">
        <v>119</v>
      </c>
      <c r="D125" s="40"/>
      <c r="E125" s="41"/>
      <c r="F125" s="198"/>
      <c r="G125" s="42"/>
    </row>
    <row r="126" spans="1:7" s="136" customFormat="1" ht="33.75">
      <c r="A126" s="27"/>
      <c r="B126" s="28"/>
      <c r="C126" s="139" t="s">
        <v>120</v>
      </c>
      <c r="D126" s="141"/>
      <c r="E126" s="47"/>
      <c r="F126" s="201"/>
      <c r="G126" s="137"/>
    </row>
    <row r="127" spans="1:7" s="136" customFormat="1" ht="12.75">
      <c r="A127" s="20"/>
      <c r="B127" s="21" t="s">
        <v>13</v>
      </c>
      <c r="C127" s="22" t="s">
        <v>14</v>
      </c>
      <c r="D127" s="23" t="s">
        <v>15</v>
      </c>
      <c r="E127" s="24">
        <v>190</v>
      </c>
      <c r="F127" s="200">
        <v>0</v>
      </c>
      <c r="G127" s="26">
        <f>E127*F127</f>
        <v>0</v>
      </c>
    </row>
    <row r="128" spans="1:7" s="136" customFormat="1" ht="23.45" customHeight="1">
      <c r="A128" s="27"/>
      <c r="B128" s="28"/>
      <c r="C128" s="184" t="s">
        <v>108</v>
      </c>
      <c r="D128" s="185"/>
      <c r="E128" s="47"/>
      <c r="F128" s="202"/>
      <c r="G128" s="137"/>
    </row>
    <row r="129" spans="1:7" s="136" customFormat="1" ht="12.75">
      <c r="A129" s="20"/>
      <c r="B129" s="21" t="s">
        <v>16</v>
      </c>
      <c r="C129" s="22" t="s">
        <v>14</v>
      </c>
      <c r="D129" s="23" t="s">
        <v>15</v>
      </c>
      <c r="E129" s="24">
        <v>190</v>
      </c>
      <c r="F129" s="200">
        <v>0</v>
      </c>
      <c r="G129" s="26">
        <f>E129*F129</f>
        <v>0</v>
      </c>
    </row>
    <row r="130" spans="1:7" s="136" customFormat="1" ht="12.75">
      <c r="A130" s="27"/>
      <c r="B130" s="28"/>
      <c r="C130" s="184" t="s">
        <v>30</v>
      </c>
      <c r="D130" s="185"/>
      <c r="E130" s="47"/>
      <c r="F130" s="201"/>
      <c r="G130" s="137"/>
    </row>
    <row r="131" spans="1:7" s="136" customFormat="1" ht="12.75">
      <c r="A131" s="20"/>
      <c r="B131" s="21" t="s">
        <v>13</v>
      </c>
      <c r="C131" s="22" t="s">
        <v>17</v>
      </c>
      <c r="D131" s="23" t="s">
        <v>15</v>
      </c>
      <c r="E131" s="24">
        <v>3</v>
      </c>
      <c r="F131" s="200">
        <v>0</v>
      </c>
      <c r="G131" s="26">
        <f>E131*F131</f>
        <v>0</v>
      </c>
    </row>
    <row r="132" spans="1:7" s="136" customFormat="1" ht="23.45" customHeight="1">
      <c r="A132" s="27"/>
      <c r="B132" s="28"/>
      <c r="C132" s="184" t="s">
        <v>31</v>
      </c>
      <c r="D132" s="185"/>
      <c r="E132" s="47"/>
      <c r="F132" s="202"/>
      <c r="G132" s="137"/>
    </row>
    <row r="133" spans="1:7" s="136" customFormat="1" ht="12.75">
      <c r="A133" s="20"/>
      <c r="B133" s="21" t="s">
        <v>16</v>
      </c>
      <c r="C133" s="22" t="s">
        <v>17</v>
      </c>
      <c r="D133" s="23" t="s">
        <v>15</v>
      </c>
      <c r="E133" s="24">
        <v>3</v>
      </c>
      <c r="F133" s="200">
        <v>0</v>
      </c>
      <c r="G133" s="26">
        <f>E133*F133</f>
        <v>0</v>
      </c>
    </row>
    <row r="134" spans="1:7" s="136" customFormat="1" ht="12.75">
      <c r="A134" s="27"/>
      <c r="B134" s="28"/>
      <c r="C134" s="184" t="s">
        <v>30</v>
      </c>
      <c r="D134" s="185"/>
      <c r="E134" s="47"/>
      <c r="F134" s="201"/>
      <c r="G134" s="137"/>
    </row>
    <row r="135" spans="1:7" s="136" customFormat="1" ht="12.75">
      <c r="A135" s="20"/>
      <c r="B135" s="21" t="s">
        <v>13</v>
      </c>
      <c r="C135" s="22" t="s">
        <v>18</v>
      </c>
      <c r="D135" s="23" t="s">
        <v>15</v>
      </c>
      <c r="E135" s="24">
        <v>3</v>
      </c>
      <c r="F135" s="200">
        <v>0</v>
      </c>
      <c r="G135" s="26">
        <f>E135*F135</f>
        <v>0</v>
      </c>
    </row>
    <row r="136" spans="1:7" s="136" customFormat="1" ht="32.45" customHeight="1">
      <c r="A136" s="27"/>
      <c r="B136" s="28"/>
      <c r="C136" s="184" t="s">
        <v>123</v>
      </c>
      <c r="D136" s="185"/>
      <c r="E136" s="47"/>
      <c r="F136" s="202"/>
      <c r="G136" s="137"/>
    </row>
    <row r="137" spans="1:7" s="136" customFormat="1" ht="12.75">
      <c r="A137" s="20"/>
      <c r="B137" s="21" t="s">
        <v>16</v>
      </c>
      <c r="C137" s="22" t="s">
        <v>18</v>
      </c>
      <c r="D137" s="23" t="s">
        <v>15</v>
      </c>
      <c r="E137" s="24">
        <v>3</v>
      </c>
      <c r="F137" s="200">
        <v>0</v>
      </c>
      <c r="G137" s="26">
        <f>E137*F137</f>
        <v>0</v>
      </c>
    </row>
    <row r="138" spans="1:7" s="136" customFormat="1" ht="25.15" customHeight="1">
      <c r="A138" s="27"/>
      <c r="B138" s="28"/>
      <c r="C138" s="184" t="s">
        <v>19</v>
      </c>
      <c r="D138" s="185"/>
      <c r="E138" s="47"/>
      <c r="F138" s="201"/>
      <c r="G138" s="137"/>
    </row>
    <row r="139" spans="1:7" s="136" customFormat="1" ht="12.75">
      <c r="A139" s="20"/>
      <c r="B139" s="21" t="s">
        <v>13</v>
      </c>
      <c r="C139" s="22" t="s">
        <v>40</v>
      </c>
      <c r="D139" s="23" t="s">
        <v>15</v>
      </c>
      <c r="E139" s="24">
        <v>1</v>
      </c>
      <c r="F139" s="200">
        <v>0</v>
      </c>
      <c r="G139" s="26">
        <f>E139*F139</f>
        <v>0</v>
      </c>
    </row>
    <row r="140" spans="1:7" s="136" customFormat="1" ht="71.25" customHeight="1">
      <c r="A140" s="27"/>
      <c r="B140" s="28"/>
      <c r="C140" s="22" t="s">
        <v>162</v>
      </c>
      <c r="D140" s="167"/>
      <c r="E140" s="47"/>
      <c r="F140" s="203"/>
      <c r="G140" s="48"/>
    </row>
    <row r="141" spans="1:7" s="136" customFormat="1" ht="12.75">
      <c r="A141" s="20"/>
      <c r="B141" s="21" t="s">
        <v>16</v>
      </c>
      <c r="C141" s="22" t="s">
        <v>40</v>
      </c>
      <c r="D141" s="23" t="s">
        <v>15</v>
      </c>
      <c r="E141" s="24">
        <v>1</v>
      </c>
      <c r="F141" s="200">
        <v>0</v>
      </c>
      <c r="G141" s="26">
        <f>E141*F141</f>
        <v>0</v>
      </c>
    </row>
    <row r="142" spans="1:7" s="136" customFormat="1" ht="14.45" customHeight="1">
      <c r="A142" s="27"/>
      <c r="B142" s="28"/>
      <c r="C142" s="184" t="s">
        <v>41</v>
      </c>
      <c r="D142" s="185"/>
      <c r="E142" s="47"/>
      <c r="F142" s="201"/>
      <c r="G142" s="137"/>
    </row>
    <row r="143" spans="1:7" s="136" customFormat="1" ht="12.75">
      <c r="A143" s="20"/>
      <c r="B143" s="21" t="s">
        <v>13</v>
      </c>
      <c r="C143" s="22" t="s">
        <v>24</v>
      </c>
      <c r="D143" s="23" t="s">
        <v>15</v>
      </c>
      <c r="E143" s="24">
        <v>48</v>
      </c>
      <c r="F143" s="200">
        <v>0</v>
      </c>
      <c r="G143" s="26">
        <f>E143*F143</f>
        <v>0</v>
      </c>
    </row>
    <row r="144" spans="1:7" s="136" customFormat="1" ht="13.15" customHeight="1">
      <c r="A144" s="27"/>
      <c r="B144" s="28"/>
      <c r="C144" s="139" t="s">
        <v>160</v>
      </c>
      <c r="D144" s="140"/>
      <c r="E144" s="47"/>
      <c r="F144" s="201"/>
      <c r="G144" s="137"/>
    </row>
    <row r="145" spans="1:7" s="136" customFormat="1" ht="12.75">
      <c r="A145" s="27"/>
      <c r="B145" s="28"/>
      <c r="C145" s="139" t="s">
        <v>125</v>
      </c>
      <c r="D145" s="140"/>
      <c r="E145" s="47"/>
      <c r="F145" s="201"/>
      <c r="G145" s="137"/>
    </row>
    <row r="146" spans="1:7" s="136" customFormat="1" ht="12.75">
      <c r="A146" s="20"/>
      <c r="B146" s="21" t="s">
        <v>16</v>
      </c>
      <c r="C146" s="22" t="s">
        <v>24</v>
      </c>
      <c r="D146" s="23" t="s">
        <v>15</v>
      </c>
      <c r="E146" s="24">
        <v>48</v>
      </c>
      <c r="F146" s="200">
        <v>0</v>
      </c>
      <c r="G146" s="26">
        <f>E146*F146</f>
        <v>0</v>
      </c>
    </row>
    <row r="147" spans="1:7" s="136" customFormat="1" ht="24" customHeight="1">
      <c r="A147" s="27"/>
      <c r="B147" s="28"/>
      <c r="C147" s="184" t="s">
        <v>26</v>
      </c>
      <c r="D147" s="185"/>
      <c r="E147" s="47"/>
      <c r="F147" s="201"/>
      <c r="G147" s="137"/>
    </row>
    <row r="148" spans="1:7" s="136" customFormat="1" ht="12.75">
      <c r="A148" s="20"/>
      <c r="B148" s="21" t="s">
        <v>13</v>
      </c>
      <c r="C148" s="22" t="s">
        <v>112</v>
      </c>
      <c r="D148" s="23" t="s">
        <v>15</v>
      </c>
      <c r="E148" s="24">
        <v>1</v>
      </c>
      <c r="F148" s="200">
        <v>0</v>
      </c>
      <c r="G148" s="26">
        <f>E148*F148</f>
        <v>0</v>
      </c>
    </row>
    <row r="149" spans="1:7" s="136" customFormat="1" ht="12.75">
      <c r="A149" s="27"/>
      <c r="B149" s="28"/>
      <c r="C149" s="184" t="s">
        <v>35</v>
      </c>
      <c r="D149" s="185"/>
      <c r="E149" s="47"/>
      <c r="F149" s="201"/>
      <c r="G149" s="137"/>
    </row>
    <row r="150" spans="1:7" s="136" customFormat="1" ht="12.75">
      <c r="A150" s="20"/>
      <c r="B150" s="21" t="s">
        <v>16</v>
      </c>
      <c r="C150" s="22" t="s">
        <v>112</v>
      </c>
      <c r="D150" s="23" t="s">
        <v>15</v>
      </c>
      <c r="E150" s="24">
        <v>1</v>
      </c>
      <c r="F150" s="200">
        <v>0</v>
      </c>
      <c r="G150" s="26">
        <f>E150*F150</f>
        <v>0</v>
      </c>
    </row>
    <row r="151" spans="1:7" s="136" customFormat="1" ht="12.75">
      <c r="A151" s="27"/>
      <c r="B151" s="28"/>
      <c r="C151" s="184" t="s">
        <v>23</v>
      </c>
      <c r="D151" s="185"/>
      <c r="E151" s="47"/>
      <c r="F151" s="201"/>
      <c r="G151" s="137"/>
    </row>
    <row r="152" spans="1:7" s="136" customFormat="1" ht="12.75">
      <c r="A152" s="20"/>
      <c r="B152" s="21" t="s">
        <v>13</v>
      </c>
      <c r="C152" s="144" t="s">
        <v>110</v>
      </c>
      <c r="D152" s="145" t="s">
        <v>15</v>
      </c>
      <c r="E152" s="24">
        <v>6</v>
      </c>
      <c r="F152" s="200">
        <v>0</v>
      </c>
      <c r="G152" s="26">
        <f>E152*F152</f>
        <v>0</v>
      </c>
    </row>
    <row r="153" spans="1:7" s="136" customFormat="1" ht="12.75">
      <c r="A153" s="27"/>
      <c r="B153" s="28"/>
      <c r="C153" s="188" t="s">
        <v>116</v>
      </c>
      <c r="D153" s="189"/>
      <c r="E153" s="47"/>
      <c r="F153" s="201"/>
      <c r="G153" s="137"/>
    </row>
    <row r="154" spans="1:7" s="136" customFormat="1" ht="12.75">
      <c r="A154" s="20"/>
      <c r="B154" s="21" t="s">
        <v>16</v>
      </c>
      <c r="C154" s="144" t="s">
        <v>110</v>
      </c>
      <c r="D154" s="145" t="s">
        <v>15</v>
      </c>
      <c r="E154" s="24">
        <v>6</v>
      </c>
      <c r="F154" s="200">
        <v>0</v>
      </c>
      <c r="G154" s="26">
        <f>E154*F154</f>
        <v>0</v>
      </c>
    </row>
    <row r="155" spans="1:7" s="136" customFormat="1" ht="12.75">
      <c r="A155" s="27"/>
      <c r="B155" s="28"/>
      <c r="C155" s="188" t="s">
        <v>21</v>
      </c>
      <c r="D155" s="189"/>
      <c r="E155" s="47"/>
      <c r="F155" s="201"/>
      <c r="G155" s="137"/>
    </row>
    <row r="156" spans="1:7" s="136" customFormat="1" ht="12.75">
      <c r="A156" s="20"/>
      <c r="B156" s="21" t="s">
        <v>13</v>
      </c>
      <c r="C156" s="144" t="s">
        <v>109</v>
      </c>
      <c r="D156" s="145" t="s">
        <v>15</v>
      </c>
      <c r="E156" s="24">
        <v>40</v>
      </c>
      <c r="F156" s="200">
        <v>0</v>
      </c>
      <c r="G156" s="26">
        <f>E156*F156</f>
        <v>0</v>
      </c>
    </row>
    <row r="157" spans="1:7" s="136" customFormat="1" ht="12.75">
      <c r="A157" s="27"/>
      <c r="B157" s="28"/>
      <c r="C157" s="188" t="s">
        <v>116</v>
      </c>
      <c r="D157" s="189"/>
      <c r="E157" s="47"/>
      <c r="F157" s="201"/>
      <c r="G157" s="137"/>
    </row>
    <row r="158" spans="1:7" s="136" customFormat="1" ht="12.75">
      <c r="A158" s="27"/>
      <c r="B158" s="28"/>
      <c r="C158" s="188" t="s">
        <v>117</v>
      </c>
      <c r="D158" s="189"/>
      <c r="E158" s="47"/>
      <c r="F158" s="201"/>
      <c r="G158" s="137"/>
    </row>
    <row r="159" spans="1:7" s="136" customFormat="1" ht="12.75">
      <c r="A159" s="20"/>
      <c r="B159" s="21" t="s">
        <v>16</v>
      </c>
      <c r="C159" s="144" t="s">
        <v>109</v>
      </c>
      <c r="D159" s="145" t="s">
        <v>15</v>
      </c>
      <c r="E159" s="24">
        <v>40</v>
      </c>
      <c r="F159" s="200">
        <v>0</v>
      </c>
      <c r="G159" s="26">
        <f>E159*F159</f>
        <v>0</v>
      </c>
    </row>
    <row r="160" spans="1:7" s="136" customFormat="1" ht="22.9" customHeight="1">
      <c r="A160" s="27"/>
      <c r="B160" s="28"/>
      <c r="C160" s="188" t="s">
        <v>118</v>
      </c>
      <c r="D160" s="189"/>
      <c r="E160" s="47"/>
      <c r="F160" s="138"/>
      <c r="G160" s="137"/>
    </row>
    <row r="161" spans="1:7" s="136" customFormat="1" ht="12.75">
      <c r="A161" s="29"/>
      <c r="B161" s="30" t="s">
        <v>27</v>
      </c>
      <c r="C161" s="31" t="str">
        <f>CONCATENATE(B119," ",C119)</f>
        <v>4 Bylinkový svět</v>
      </c>
      <c r="D161" s="32"/>
      <c r="E161" s="33"/>
      <c r="F161" s="34"/>
      <c r="G161" s="35">
        <f>G159+G156+G154+G152+G150+G148+G146+G143+G141+G139+G137+G135+G133+G131+G129+G127+G124+G120</f>
        <v>0</v>
      </c>
    </row>
    <row r="162" spans="1:7" s="136" customFormat="1" ht="12.75">
      <c r="A162" s="8" t="s">
        <v>3</v>
      </c>
      <c r="B162" s="9" t="s">
        <v>4</v>
      </c>
      <c r="C162" s="9" t="s">
        <v>5</v>
      </c>
      <c r="D162" s="9" t="s">
        <v>6</v>
      </c>
      <c r="E162" s="10" t="s">
        <v>7</v>
      </c>
      <c r="F162" s="11" t="s">
        <v>8</v>
      </c>
      <c r="G162" s="12" t="s">
        <v>9</v>
      </c>
    </row>
    <row r="163" spans="1:7" s="136" customFormat="1" ht="12.75">
      <c r="A163" s="13" t="s">
        <v>10</v>
      </c>
      <c r="B163" s="14" t="s">
        <v>45</v>
      </c>
      <c r="C163" s="15" t="s">
        <v>126</v>
      </c>
      <c r="D163" s="16"/>
      <c r="E163" s="17"/>
      <c r="F163" s="18"/>
      <c r="G163" s="19"/>
    </row>
    <row r="164" spans="1:7" s="136" customFormat="1" ht="12.75">
      <c r="A164" s="20"/>
      <c r="B164" s="21" t="s">
        <v>13</v>
      </c>
      <c r="C164" s="22" t="s">
        <v>141</v>
      </c>
      <c r="D164" s="23"/>
      <c r="E164" s="24"/>
      <c r="F164" s="36"/>
      <c r="G164" s="37">
        <f>SUM(G165:G167)</f>
        <v>0</v>
      </c>
    </row>
    <row r="165" spans="1:7" s="136" customFormat="1" ht="12.75">
      <c r="A165" s="38"/>
      <c r="B165" s="39"/>
      <c r="C165" s="139" t="s">
        <v>159</v>
      </c>
      <c r="D165" s="40" t="s">
        <v>32</v>
      </c>
      <c r="E165" s="41">
        <v>30</v>
      </c>
      <c r="F165" s="198">
        <v>0</v>
      </c>
      <c r="G165" s="42">
        <f>E165*F165</f>
        <v>0</v>
      </c>
    </row>
    <row r="166" spans="1:7" s="136" customFormat="1" ht="22.5">
      <c r="A166" s="38"/>
      <c r="B166" s="39"/>
      <c r="C166" s="139" t="s">
        <v>115</v>
      </c>
      <c r="D166" s="43" t="s">
        <v>33</v>
      </c>
      <c r="E166" s="41">
        <v>47</v>
      </c>
      <c r="F166" s="198">
        <v>0</v>
      </c>
      <c r="G166" s="42">
        <f aca="true" t="shared" si="5" ref="G166:G167">E166*F166</f>
        <v>0</v>
      </c>
    </row>
    <row r="167" spans="1:7" s="136" customFormat="1" ht="12.75">
      <c r="A167" s="38"/>
      <c r="B167" s="39"/>
      <c r="C167" s="139" t="s">
        <v>139</v>
      </c>
      <c r="D167" s="44" t="s">
        <v>34</v>
      </c>
      <c r="E167" s="41">
        <v>2.4</v>
      </c>
      <c r="F167" s="199">
        <v>0</v>
      </c>
      <c r="G167" s="45">
        <f t="shared" si="5"/>
        <v>0</v>
      </c>
    </row>
    <row r="168" spans="1:7" s="136" customFormat="1" ht="12.75">
      <c r="A168" s="20"/>
      <c r="B168" s="21" t="s">
        <v>16</v>
      </c>
      <c r="C168" s="22" t="s">
        <v>141</v>
      </c>
      <c r="D168" s="23" t="s">
        <v>32</v>
      </c>
      <c r="E168" s="46">
        <v>30</v>
      </c>
      <c r="F168" s="200">
        <v>0</v>
      </c>
      <c r="G168" s="26">
        <f>E168*F168</f>
        <v>0</v>
      </c>
    </row>
    <row r="169" spans="1:7" s="136" customFormat="1" ht="12.75">
      <c r="A169" s="38"/>
      <c r="B169" s="39"/>
      <c r="C169" s="139" t="s">
        <v>119</v>
      </c>
      <c r="D169" s="40"/>
      <c r="E169" s="41"/>
      <c r="F169" s="198"/>
      <c r="G169" s="42"/>
    </row>
    <row r="170" spans="1:7" s="136" customFormat="1" ht="33.75">
      <c r="A170" s="27"/>
      <c r="B170" s="28"/>
      <c r="C170" s="139" t="s">
        <v>120</v>
      </c>
      <c r="D170" s="141"/>
      <c r="E170" s="47"/>
      <c r="F170" s="201"/>
      <c r="G170" s="137"/>
    </row>
    <row r="171" spans="1:7" s="136" customFormat="1" ht="12.75">
      <c r="A171" s="20"/>
      <c r="B171" s="21" t="s">
        <v>13</v>
      </c>
      <c r="C171" s="22" t="s">
        <v>14</v>
      </c>
      <c r="D171" s="23" t="s">
        <v>15</v>
      </c>
      <c r="E171" s="24">
        <v>60</v>
      </c>
      <c r="F171" s="200">
        <v>0</v>
      </c>
      <c r="G171" s="26">
        <f>E171*F171</f>
        <v>0</v>
      </c>
    </row>
    <row r="172" spans="1:7" s="136" customFormat="1" ht="23.45" customHeight="1">
      <c r="A172" s="27"/>
      <c r="B172" s="28"/>
      <c r="C172" s="184" t="s">
        <v>108</v>
      </c>
      <c r="D172" s="185"/>
      <c r="E172" s="47"/>
      <c r="F172" s="202"/>
      <c r="G172" s="137"/>
    </row>
    <row r="173" spans="1:7" s="136" customFormat="1" ht="12.75">
      <c r="A173" s="20"/>
      <c r="B173" s="21" t="s">
        <v>16</v>
      </c>
      <c r="C173" s="22" t="s">
        <v>14</v>
      </c>
      <c r="D173" s="23" t="s">
        <v>15</v>
      </c>
      <c r="E173" s="24">
        <v>60</v>
      </c>
      <c r="F173" s="200">
        <v>0</v>
      </c>
      <c r="G173" s="26">
        <f>E173*F173</f>
        <v>0</v>
      </c>
    </row>
    <row r="174" spans="1:7" s="136" customFormat="1" ht="12.75">
      <c r="A174" s="27"/>
      <c r="B174" s="28"/>
      <c r="C174" s="184" t="s">
        <v>30</v>
      </c>
      <c r="D174" s="185"/>
      <c r="E174" s="47"/>
      <c r="F174" s="201"/>
      <c r="G174" s="137"/>
    </row>
    <row r="175" spans="1:7" s="136" customFormat="1" ht="12.75">
      <c r="A175" s="20"/>
      <c r="B175" s="21" t="s">
        <v>13</v>
      </c>
      <c r="C175" s="22" t="s">
        <v>17</v>
      </c>
      <c r="D175" s="23" t="s">
        <v>15</v>
      </c>
      <c r="E175" s="24">
        <v>20</v>
      </c>
      <c r="F175" s="200">
        <v>0</v>
      </c>
      <c r="G175" s="26">
        <f>E175*F175</f>
        <v>0</v>
      </c>
    </row>
    <row r="176" spans="1:7" s="136" customFormat="1" ht="23.45" customHeight="1">
      <c r="A176" s="27"/>
      <c r="B176" s="28"/>
      <c r="C176" s="184" t="s">
        <v>31</v>
      </c>
      <c r="D176" s="185"/>
      <c r="E176" s="47"/>
      <c r="F176" s="202"/>
      <c r="G176" s="137"/>
    </row>
    <row r="177" spans="1:7" s="136" customFormat="1" ht="12.75">
      <c r="A177" s="20"/>
      <c r="B177" s="21" t="s">
        <v>16</v>
      </c>
      <c r="C177" s="22" t="s">
        <v>17</v>
      </c>
      <c r="D177" s="23" t="s">
        <v>15</v>
      </c>
      <c r="E177" s="24">
        <v>20</v>
      </c>
      <c r="F177" s="200">
        <v>0</v>
      </c>
      <c r="G177" s="26">
        <f>E177*F177</f>
        <v>0</v>
      </c>
    </row>
    <row r="178" spans="1:7" s="136" customFormat="1" ht="12.75">
      <c r="A178" s="27"/>
      <c r="B178" s="28"/>
      <c r="C178" s="184" t="s">
        <v>30</v>
      </c>
      <c r="D178" s="185"/>
      <c r="E178" s="47"/>
      <c r="F178" s="138"/>
      <c r="G178" s="137"/>
    </row>
    <row r="179" spans="1:7" s="136" customFormat="1" ht="12.75">
      <c r="A179" s="29"/>
      <c r="B179" s="30" t="s">
        <v>27</v>
      </c>
      <c r="C179" s="31" t="str">
        <f>CONCATENATE(B163," ",C163)</f>
        <v>5 Výsadba u skleníku</v>
      </c>
      <c r="D179" s="32"/>
      <c r="E179" s="33"/>
      <c r="F179" s="34"/>
      <c r="G179" s="35">
        <f>G177+G175+G173+G171+G168+G164</f>
        <v>0</v>
      </c>
    </row>
    <row r="180" spans="1:7" s="136" customFormat="1" ht="12.75">
      <c r="A180" s="8" t="s">
        <v>3</v>
      </c>
      <c r="B180" s="9" t="s">
        <v>4</v>
      </c>
      <c r="C180" s="9" t="s">
        <v>5</v>
      </c>
      <c r="D180" s="9" t="s">
        <v>6</v>
      </c>
      <c r="E180" s="10" t="s">
        <v>7</v>
      </c>
      <c r="F180" s="11" t="s">
        <v>8</v>
      </c>
      <c r="G180" s="12" t="s">
        <v>9</v>
      </c>
    </row>
    <row r="181" spans="1:7" s="136" customFormat="1" ht="12.75">
      <c r="A181" s="13" t="s">
        <v>10</v>
      </c>
      <c r="B181" s="14" t="s">
        <v>46</v>
      </c>
      <c r="C181" s="15" t="s">
        <v>127</v>
      </c>
      <c r="D181" s="16"/>
      <c r="E181" s="17"/>
      <c r="F181" s="18"/>
      <c r="G181" s="19"/>
    </row>
    <row r="182" spans="1:7" s="136" customFormat="1" ht="12.75">
      <c r="A182" s="20"/>
      <c r="B182" s="21" t="s">
        <v>13</v>
      </c>
      <c r="C182" s="22" t="s">
        <v>142</v>
      </c>
      <c r="D182" s="23"/>
      <c r="E182" s="24"/>
      <c r="F182" s="36"/>
      <c r="G182" s="37">
        <f>SUM(G183:G185)</f>
        <v>0</v>
      </c>
    </row>
    <row r="183" spans="1:7" s="136" customFormat="1" ht="12.75">
      <c r="A183" s="38"/>
      <c r="B183" s="39"/>
      <c r="C183" s="139" t="s">
        <v>159</v>
      </c>
      <c r="D183" s="40" t="s">
        <v>32</v>
      </c>
      <c r="E183" s="41">
        <v>15</v>
      </c>
      <c r="F183" s="198">
        <v>0</v>
      </c>
      <c r="G183" s="42">
        <f>E183*F183</f>
        <v>0</v>
      </c>
    </row>
    <row r="184" spans="1:7" s="136" customFormat="1" ht="22.5">
      <c r="A184" s="38"/>
      <c r="B184" s="39"/>
      <c r="C184" s="139" t="s">
        <v>115</v>
      </c>
      <c r="D184" s="43" t="s">
        <v>33</v>
      </c>
      <c r="E184" s="41">
        <v>26</v>
      </c>
      <c r="F184" s="198">
        <v>0</v>
      </c>
      <c r="G184" s="42">
        <f aca="true" t="shared" si="6" ref="G184:G185">E184*F184</f>
        <v>0</v>
      </c>
    </row>
    <row r="185" spans="1:7" s="136" customFormat="1" ht="12.75">
      <c r="A185" s="38"/>
      <c r="B185" s="39"/>
      <c r="C185" s="139" t="s">
        <v>121</v>
      </c>
      <c r="D185" s="44" t="s">
        <v>34</v>
      </c>
      <c r="E185" s="41">
        <v>0.9</v>
      </c>
      <c r="F185" s="199">
        <v>0</v>
      </c>
      <c r="G185" s="45">
        <f t="shared" si="6"/>
        <v>0</v>
      </c>
    </row>
    <row r="186" spans="1:7" s="136" customFormat="1" ht="12.75">
      <c r="A186" s="20"/>
      <c r="B186" s="21" t="s">
        <v>16</v>
      </c>
      <c r="C186" s="22" t="s">
        <v>142</v>
      </c>
      <c r="D186" s="23" t="s">
        <v>32</v>
      </c>
      <c r="E186" s="46">
        <v>15</v>
      </c>
      <c r="F186" s="200">
        <v>0</v>
      </c>
      <c r="G186" s="26">
        <f>E186*F186</f>
        <v>0</v>
      </c>
    </row>
    <row r="187" spans="1:7" s="136" customFormat="1" ht="12.75">
      <c r="A187" s="38"/>
      <c r="B187" s="39"/>
      <c r="C187" s="139" t="s">
        <v>119</v>
      </c>
      <c r="D187" s="40"/>
      <c r="E187" s="41"/>
      <c r="F187" s="198"/>
      <c r="G187" s="42"/>
    </row>
    <row r="188" spans="1:7" s="136" customFormat="1" ht="33.75">
      <c r="A188" s="27"/>
      <c r="B188" s="28"/>
      <c r="C188" s="139" t="s">
        <v>120</v>
      </c>
      <c r="D188" s="141"/>
      <c r="E188" s="47"/>
      <c r="F188" s="201"/>
      <c r="G188" s="137"/>
    </row>
    <row r="189" spans="1:7" s="136" customFormat="1" ht="12.75">
      <c r="A189" s="20"/>
      <c r="B189" s="21" t="s">
        <v>13</v>
      </c>
      <c r="C189" s="22" t="s">
        <v>14</v>
      </c>
      <c r="D189" s="23" t="s">
        <v>15</v>
      </c>
      <c r="E189" s="24">
        <v>23</v>
      </c>
      <c r="F189" s="200">
        <v>0</v>
      </c>
      <c r="G189" s="26">
        <f>E189*F189</f>
        <v>0</v>
      </c>
    </row>
    <row r="190" spans="1:7" s="136" customFormat="1" ht="23.45" customHeight="1">
      <c r="A190" s="27"/>
      <c r="B190" s="28"/>
      <c r="C190" s="184" t="s">
        <v>108</v>
      </c>
      <c r="D190" s="185"/>
      <c r="E190" s="47"/>
      <c r="F190" s="202"/>
      <c r="G190" s="137"/>
    </row>
    <row r="191" spans="1:7" s="136" customFormat="1" ht="12.75">
      <c r="A191" s="20"/>
      <c r="B191" s="21" t="s">
        <v>16</v>
      </c>
      <c r="C191" s="22" t="s">
        <v>14</v>
      </c>
      <c r="D191" s="23" t="s">
        <v>15</v>
      </c>
      <c r="E191" s="24">
        <v>23</v>
      </c>
      <c r="F191" s="200">
        <v>0</v>
      </c>
      <c r="G191" s="26">
        <f>E191*F191</f>
        <v>0</v>
      </c>
    </row>
    <row r="192" spans="1:7" s="136" customFormat="1" ht="12.75">
      <c r="A192" s="27"/>
      <c r="B192" s="28"/>
      <c r="C192" s="184" t="s">
        <v>30</v>
      </c>
      <c r="D192" s="185"/>
      <c r="E192" s="47"/>
      <c r="F192" s="201"/>
      <c r="G192" s="137"/>
    </row>
    <row r="193" spans="1:7" s="136" customFormat="1" ht="12.75">
      <c r="A193" s="20"/>
      <c r="B193" s="21" t="s">
        <v>13</v>
      </c>
      <c r="C193" s="22" t="s">
        <v>24</v>
      </c>
      <c r="D193" s="23" t="s">
        <v>15</v>
      </c>
      <c r="E193" s="24">
        <v>63</v>
      </c>
      <c r="F193" s="200">
        <v>0</v>
      </c>
      <c r="G193" s="26">
        <f>E193*F193</f>
        <v>0</v>
      </c>
    </row>
    <row r="194" spans="1:7" s="136" customFormat="1" ht="13.15" customHeight="1">
      <c r="A194" s="27"/>
      <c r="B194" s="28"/>
      <c r="C194" s="139" t="s">
        <v>160</v>
      </c>
      <c r="D194" s="140"/>
      <c r="E194" s="47"/>
      <c r="F194" s="201"/>
      <c r="G194" s="137"/>
    </row>
    <row r="195" spans="1:7" s="136" customFormat="1" ht="12.75">
      <c r="A195" s="27"/>
      <c r="B195" s="28"/>
      <c r="C195" s="139" t="s">
        <v>125</v>
      </c>
      <c r="D195" s="140"/>
      <c r="E195" s="47"/>
      <c r="F195" s="201"/>
      <c r="G195" s="137"/>
    </row>
    <row r="196" spans="1:7" s="136" customFormat="1" ht="12.75">
      <c r="A196" s="20"/>
      <c r="B196" s="21" t="s">
        <v>16</v>
      </c>
      <c r="C196" s="22" t="s">
        <v>24</v>
      </c>
      <c r="D196" s="23" t="s">
        <v>15</v>
      </c>
      <c r="E196" s="24">
        <v>63</v>
      </c>
      <c r="F196" s="200">
        <v>0</v>
      </c>
      <c r="G196" s="26">
        <f>E196*F196</f>
        <v>0</v>
      </c>
    </row>
    <row r="197" spans="1:7" s="136" customFormat="1" ht="24" customHeight="1">
      <c r="A197" s="27"/>
      <c r="B197" s="28"/>
      <c r="C197" s="184" t="s">
        <v>26</v>
      </c>
      <c r="D197" s="185"/>
      <c r="E197" s="47"/>
      <c r="F197" s="201"/>
      <c r="G197" s="137"/>
    </row>
    <row r="198" spans="1:7" s="136" customFormat="1" ht="16.15" customHeight="1">
      <c r="A198" s="20"/>
      <c r="B198" s="21" t="s">
        <v>13</v>
      </c>
      <c r="C198" s="161" t="s">
        <v>37</v>
      </c>
      <c r="D198" s="46"/>
      <c r="E198" s="24"/>
      <c r="F198" s="200"/>
      <c r="G198" s="26">
        <f>SUM(G199:G200)</f>
        <v>0</v>
      </c>
    </row>
    <row r="199" spans="1:7" s="136" customFormat="1" ht="24" customHeight="1">
      <c r="A199" s="27"/>
      <c r="B199" s="28"/>
      <c r="C199" s="139" t="s">
        <v>150</v>
      </c>
      <c r="D199" s="162" t="s">
        <v>15</v>
      </c>
      <c r="E199" s="47">
        <v>4</v>
      </c>
      <c r="F199" s="202">
        <v>0</v>
      </c>
      <c r="G199" s="163">
        <f>E199*F199</f>
        <v>0</v>
      </c>
    </row>
    <row r="200" spans="1:7" s="136" customFormat="1" ht="16.9" customHeight="1">
      <c r="A200" s="20"/>
      <c r="B200" s="21"/>
      <c r="C200" s="161" t="s">
        <v>38</v>
      </c>
      <c r="D200" s="145" t="s">
        <v>34</v>
      </c>
      <c r="E200" s="24">
        <v>2</v>
      </c>
      <c r="F200" s="200">
        <v>0</v>
      </c>
      <c r="G200" s="163">
        <f>E200*F200</f>
        <v>0</v>
      </c>
    </row>
    <row r="201" spans="1:7" s="136" customFormat="1" ht="15.6" customHeight="1">
      <c r="A201" s="20"/>
      <c r="B201" s="21" t="s">
        <v>16</v>
      </c>
      <c r="C201" s="161" t="s">
        <v>37</v>
      </c>
      <c r="D201" s="145" t="s">
        <v>15</v>
      </c>
      <c r="E201" s="24">
        <v>4</v>
      </c>
      <c r="F201" s="200">
        <v>0</v>
      </c>
      <c r="G201" s="26">
        <f>E201*F201</f>
        <v>0</v>
      </c>
    </row>
    <row r="202" spans="1:7" s="136" customFormat="1" ht="24" customHeight="1">
      <c r="A202" s="20"/>
      <c r="B202" s="21"/>
      <c r="C202" s="161" t="s">
        <v>21</v>
      </c>
      <c r="D202" s="145"/>
      <c r="E202" s="24"/>
      <c r="F202" s="200"/>
      <c r="G202" s="163"/>
    </row>
    <row r="203" spans="1:7" s="136" customFormat="1" ht="16.15" customHeight="1">
      <c r="A203" s="20"/>
      <c r="B203" s="21" t="s">
        <v>13</v>
      </c>
      <c r="C203" s="161" t="s">
        <v>39</v>
      </c>
      <c r="D203" s="145"/>
      <c r="E203" s="24"/>
      <c r="F203" s="200"/>
      <c r="G203" s="26">
        <f>SUM(G204:G205)</f>
        <v>0</v>
      </c>
    </row>
    <row r="204" spans="1:7" s="136" customFormat="1" ht="24.6" customHeight="1">
      <c r="A204" s="20"/>
      <c r="B204" s="21"/>
      <c r="C204" s="161" t="s">
        <v>151</v>
      </c>
      <c r="D204" s="145" t="s">
        <v>15</v>
      </c>
      <c r="E204" s="24">
        <v>6</v>
      </c>
      <c r="F204" s="200">
        <v>0</v>
      </c>
      <c r="G204" s="163">
        <f>E204*F204</f>
        <v>0</v>
      </c>
    </row>
    <row r="205" spans="1:7" s="136" customFormat="1" ht="12.75">
      <c r="A205" s="20"/>
      <c r="B205" s="21"/>
      <c r="C205" s="144" t="s">
        <v>147</v>
      </c>
      <c r="D205" s="145" t="s">
        <v>34</v>
      </c>
      <c r="E205" s="24">
        <v>2</v>
      </c>
      <c r="F205" s="200">
        <v>0</v>
      </c>
      <c r="G205" s="163">
        <f>E205*F205</f>
        <v>0</v>
      </c>
    </row>
    <row r="206" spans="1:7" s="136" customFormat="1" ht="16.15" customHeight="1">
      <c r="A206" s="20"/>
      <c r="B206" s="21" t="s">
        <v>16</v>
      </c>
      <c r="C206" s="161" t="s">
        <v>39</v>
      </c>
      <c r="D206" s="145" t="s">
        <v>15</v>
      </c>
      <c r="E206" s="24">
        <v>6</v>
      </c>
      <c r="F206" s="200">
        <v>0</v>
      </c>
      <c r="G206" s="26">
        <f>E206*F206</f>
        <v>0</v>
      </c>
    </row>
    <row r="207" spans="1:7" s="136" customFormat="1" ht="25.5" customHeight="1">
      <c r="A207" s="20"/>
      <c r="B207" s="21"/>
      <c r="C207" s="164" t="s">
        <v>21</v>
      </c>
      <c r="D207" s="145"/>
      <c r="E207" s="24"/>
      <c r="F207" s="200"/>
      <c r="G207" s="163"/>
    </row>
    <row r="208" spans="1:7" s="136" customFormat="1" ht="12.75">
      <c r="A208" s="20"/>
      <c r="B208" s="21" t="s">
        <v>13</v>
      </c>
      <c r="C208" s="144" t="s">
        <v>110</v>
      </c>
      <c r="D208" s="145" t="s">
        <v>15</v>
      </c>
      <c r="E208" s="24">
        <v>5</v>
      </c>
      <c r="F208" s="200">
        <v>0</v>
      </c>
      <c r="G208" s="26">
        <f>E208*F208</f>
        <v>0</v>
      </c>
    </row>
    <row r="209" spans="1:7" s="136" customFormat="1" ht="12.75">
      <c r="A209" s="27"/>
      <c r="B209" s="28"/>
      <c r="C209" s="188" t="s">
        <v>116</v>
      </c>
      <c r="D209" s="189"/>
      <c r="E209" s="47"/>
      <c r="F209" s="201"/>
      <c r="G209" s="137"/>
    </row>
    <row r="210" spans="1:7" s="136" customFormat="1" ht="12.75">
      <c r="A210" s="20"/>
      <c r="B210" s="21" t="s">
        <v>16</v>
      </c>
      <c r="C210" s="144" t="s">
        <v>110</v>
      </c>
      <c r="D210" s="145" t="s">
        <v>15</v>
      </c>
      <c r="E210" s="24">
        <v>5</v>
      </c>
      <c r="F210" s="200">
        <v>0</v>
      </c>
      <c r="G210" s="26">
        <f>E210*F210</f>
        <v>0</v>
      </c>
    </row>
    <row r="211" spans="1:7" s="136" customFormat="1" ht="12.75">
      <c r="A211" s="27"/>
      <c r="B211" s="28"/>
      <c r="C211" s="188" t="s">
        <v>21</v>
      </c>
      <c r="D211" s="189"/>
      <c r="E211" s="47"/>
      <c r="F211" s="201"/>
      <c r="G211" s="137"/>
    </row>
    <row r="212" spans="1:7" s="136" customFormat="1" ht="12.75">
      <c r="A212" s="20"/>
      <c r="B212" s="21" t="s">
        <v>13</v>
      </c>
      <c r="C212" s="144" t="s">
        <v>109</v>
      </c>
      <c r="D212" s="145" t="s">
        <v>15</v>
      </c>
      <c r="E212" s="24">
        <v>56</v>
      </c>
      <c r="F212" s="200">
        <v>0</v>
      </c>
      <c r="G212" s="26">
        <f>E212*F212</f>
        <v>0</v>
      </c>
    </row>
    <row r="213" spans="1:7" s="136" customFormat="1" ht="12.75">
      <c r="A213" s="27"/>
      <c r="B213" s="28"/>
      <c r="C213" s="188" t="s">
        <v>116</v>
      </c>
      <c r="D213" s="189"/>
      <c r="E213" s="47"/>
      <c r="F213" s="201"/>
      <c r="G213" s="137"/>
    </row>
    <row r="214" spans="1:7" s="136" customFormat="1" ht="12.75">
      <c r="A214" s="27"/>
      <c r="B214" s="28"/>
      <c r="C214" s="188" t="s">
        <v>117</v>
      </c>
      <c r="D214" s="189"/>
      <c r="E214" s="47"/>
      <c r="F214" s="201"/>
      <c r="G214" s="137"/>
    </row>
    <row r="215" spans="1:7" s="136" customFormat="1" ht="12.75">
      <c r="A215" s="20"/>
      <c r="B215" s="21" t="s">
        <v>16</v>
      </c>
      <c r="C215" s="144" t="s">
        <v>109</v>
      </c>
      <c r="D215" s="145" t="s">
        <v>15</v>
      </c>
      <c r="E215" s="24">
        <v>56</v>
      </c>
      <c r="F215" s="200">
        <v>0</v>
      </c>
      <c r="G215" s="26">
        <f>E215*F215</f>
        <v>0</v>
      </c>
    </row>
    <row r="216" spans="1:7" s="136" customFormat="1" ht="22.9" customHeight="1">
      <c r="A216" s="27"/>
      <c r="B216" s="28"/>
      <c r="C216" s="188" t="s">
        <v>118</v>
      </c>
      <c r="D216" s="189"/>
      <c r="E216" s="47"/>
      <c r="F216" s="138"/>
      <c r="G216" s="137"/>
    </row>
    <row r="217" spans="1:7" s="136" customFormat="1" ht="12.75">
      <c r="A217" s="29"/>
      <c r="B217" s="30" t="s">
        <v>27</v>
      </c>
      <c r="C217" s="31" t="str">
        <f>CONCATENATE(B181," ",C181)</f>
        <v>6 Výsadba u vyvýšených záhonů</v>
      </c>
      <c r="D217" s="32"/>
      <c r="E217" s="33"/>
      <c r="F217" s="34"/>
      <c r="G217" s="35">
        <f>G215+G212+G210+G208+G206+G203+G201+G198+G196+G193+G191+G189+G186+G182</f>
        <v>0</v>
      </c>
    </row>
    <row r="218" spans="1:7" s="136" customFormat="1" ht="12.75">
      <c r="A218" s="8" t="s">
        <v>3</v>
      </c>
      <c r="B218" s="9" t="s">
        <v>4</v>
      </c>
      <c r="C218" s="9" t="s">
        <v>5</v>
      </c>
      <c r="D218" s="9" t="s">
        <v>6</v>
      </c>
      <c r="E218" s="10" t="s">
        <v>7</v>
      </c>
      <c r="F218" s="11" t="s">
        <v>8</v>
      </c>
      <c r="G218" s="12" t="s">
        <v>9</v>
      </c>
    </row>
    <row r="219" spans="1:7" s="136" customFormat="1" ht="9.75" customHeight="1">
      <c r="A219" s="13"/>
      <c r="B219" s="14"/>
      <c r="C219" s="15"/>
      <c r="D219" s="16"/>
      <c r="E219" s="17"/>
      <c r="F219" s="18"/>
      <c r="G219" s="19"/>
    </row>
    <row r="220" spans="1:7" s="136" customFormat="1" ht="12.75" hidden="1">
      <c r="A220" s="20"/>
      <c r="B220" s="21"/>
      <c r="C220" s="22"/>
      <c r="D220" s="23"/>
      <c r="E220" s="24"/>
      <c r="F220" s="25"/>
      <c r="G220" s="26"/>
    </row>
    <row r="221" spans="1:7" s="136" customFormat="1" ht="0.75" customHeight="1" hidden="1">
      <c r="A221" s="27"/>
      <c r="B221" s="28"/>
      <c r="C221" s="186"/>
      <c r="D221" s="187"/>
      <c r="E221" s="47"/>
      <c r="F221" s="138"/>
      <c r="G221" s="137"/>
    </row>
    <row r="222" spans="1:7" s="136" customFormat="1" ht="4.5" customHeight="1" hidden="1">
      <c r="A222" s="20"/>
      <c r="B222" s="21"/>
      <c r="C222" s="22"/>
      <c r="D222" s="23"/>
      <c r="E222" s="24"/>
      <c r="F222" s="25"/>
      <c r="G222" s="26"/>
    </row>
    <row r="223" spans="1:7" s="136" customFormat="1" ht="23.25" customHeight="1" hidden="1">
      <c r="A223" s="27"/>
      <c r="B223" s="28"/>
      <c r="C223" s="184"/>
      <c r="D223" s="185"/>
      <c r="E223" s="47"/>
      <c r="F223" s="138"/>
      <c r="G223" s="137"/>
    </row>
    <row r="224" spans="1:7" s="136" customFormat="1" ht="1.5" customHeight="1" hidden="1">
      <c r="A224" s="20"/>
      <c r="B224" s="21"/>
      <c r="C224" s="22"/>
      <c r="D224" s="23"/>
      <c r="E224" s="24"/>
      <c r="F224" s="25"/>
      <c r="G224" s="26"/>
    </row>
    <row r="225" spans="1:7" s="136" customFormat="1" ht="13.5" customHeight="1" hidden="1">
      <c r="A225" s="27"/>
      <c r="B225" s="28"/>
      <c r="C225" s="186"/>
      <c r="D225" s="187"/>
      <c r="E225" s="47"/>
      <c r="F225" s="138"/>
      <c r="G225" s="137"/>
    </row>
    <row r="226" spans="1:7" s="136" customFormat="1" ht="0.75" customHeight="1" hidden="1">
      <c r="A226" s="20"/>
      <c r="B226" s="21"/>
      <c r="C226" s="22"/>
      <c r="D226" s="23"/>
      <c r="E226" s="24"/>
      <c r="F226" s="25"/>
      <c r="G226" s="26"/>
    </row>
    <row r="227" spans="1:7" s="136" customFormat="1" ht="0.75" customHeight="1" hidden="1">
      <c r="A227" s="27"/>
      <c r="B227" s="28"/>
      <c r="C227" s="184"/>
      <c r="D227" s="185"/>
      <c r="E227" s="47"/>
      <c r="F227" s="138"/>
      <c r="G227" s="137"/>
    </row>
    <row r="228" spans="1:7" s="136" customFormat="1" ht="12.75" hidden="1">
      <c r="A228" s="20"/>
      <c r="B228" s="21"/>
      <c r="C228" s="22"/>
      <c r="D228" s="23"/>
      <c r="E228" s="24"/>
      <c r="F228" s="25"/>
      <c r="G228" s="26"/>
    </row>
    <row r="229" spans="1:7" s="136" customFormat="1" ht="1.5" customHeight="1" hidden="1">
      <c r="A229" s="27"/>
      <c r="B229" s="28"/>
      <c r="C229" s="186"/>
      <c r="D229" s="187"/>
      <c r="E229" s="47"/>
      <c r="F229" s="138"/>
      <c r="G229" s="137"/>
    </row>
    <row r="230" spans="1:7" s="136" customFormat="1" ht="12.75" hidden="1">
      <c r="A230" s="20"/>
      <c r="B230" s="21"/>
      <c r="C230" s="22"/>
      <c r="D230" s="23"/>
      <c r="E230" s="24"/>
      <c r="F230" s="25"/>
      <c r="G230" s="26"/>
    </row>
    <row r="231" spans="1:7" s="136" customFormat="1" ht="1.5" customHeight="1" hidden="1">
      <c r="A231" s="27"/>
      <c r="B231" s="28"/>
      <c r="C231" s="184"/>
      <c r="D231" s="185"/>
      <c r="E231" s="47"/>
      <c r="F231" s="138"/>
      <c r="G231" s="137"/>
    </row>
    <row r="232" spans="1:7" s="136" customFormat="1" ht="0.75" customHeight="1" hidden="1">
      <c r="A232" s="20"/>
      <c r="B232" s="21"/>
      <c r="C232" s="144"/>
      <c r="D232" s="145"/>
      <c r="E232" s="24"/>
      <c r="F232" s="25"/>
      <c r="G232" s="26"/>
    </row>
    <row r="233" spans="1:7" s="136" customFormat="1" ht="12.75" hidden="1">
      <c r="A233" s="27"/>
      <c r="B233" s="28"/>
      <c r="C233" s="188"/>
      <c r="D233" s="189"/>
      <c r="E233" s="47"/>
      <c r="F233" s="138"/>
      <c r="G233" s="137"/>
    </row>
    <row r="234" spans="1:7" s="136" customFormat="1" ht="12.75" hidden="1">
      <c r="A234" s="20"/>
      <c r="B234" s="21"/>
      <c r="C234" s="144"/>
      <c r="D234" s="145"/>
      <c r="E234" s="24"/>
      <c r="F234" s="25"/>
      <c r="G234" s="26"/>
    </row>
    <row r="235" spans="1:7" s="136" customFormat="1" ht="1.5" customHeight="1" hidden="1">
      <c r="A235" s="27"/>
      <c r="B235" s="28"/>
      <c r="C235" s="188"/>
      <c r="D235" s="189"/>
      <c r="E235" s="47"/>
      <c r="F235" s="138"/>
      <c r="G235" s="137"/>
    </row>
    <row r="236" spans="1:7" s="136" customFormat="1" ht="1.5" customHeight="1" hidden="1">
      <c r="A236" s="20"/>
      <c r="B236" s="21"/>
      <c r="C236" s="144"/>
      <c r="D236" s="145"/>
      <c r="E236" s="24"/>
      <c r="F236" s="25"/>
      <c r="G236" s="26"/>
    </row>
    <row r="237" spans="1:7" s="136" customFormat="1" ht="1.5" customHeight="1" hidden="1">
      <c r="A237" s="27"/>
      <c r="B237" s="28"/>
      <c r="C237" s="188"/>
      <c r="D237" s="189"/>
      <c r="E237" s="47"/>
      <c r="F237" s="138"/>
      <c r="G237" s="137"/>
    </row>
    <row r="238" spans="1:7" s="136" customFormat="1" ht="1.5" customHeight="1" hidden="1">
      <c r="A238" s="27"/>
      <c r="B238" s="28"/>
      <c r="C238" s="188"/>
      <c r="D238" s="189"/>
      <c r="E238" s="47"/>
      <c r="F238" s="138"/>
      <c r="G238" s="137"/>
    </row>
    <row r="239" spans="1:7" s="136" customFormat="1" ht="11.25" customHeight="1" hidden="1">
      <c r="A239" s="20"/>
      <c r="B239" s="21"/>
      <c r="C239" s="144"/>
      <c r="D239" s="145"/>
      <c r="E239" s="24"/>
      <c r="F239" s="25"/>
      <c r="G239" s="26"/>
    </row>
    <row r="240" spans="1:7" s="136" customFormat="1" ht="0.75" customHeight="1" hidden="1">
      <c r="A240" s="27"/>
      <c r="B240" s="28"/>
      <c r="C240" s="188"/>
      <c r="D240" s="189"/>
      <c r="E240" s="47"/>
      <c r="F240" s="138"/>
      <c r="G240" s="137"/>
    </row>
    <row r="241" spans="1:7" s="136" customFormat="1" ht="15" customHeight="1" hidden="1">
      <c r="A241" s="29"/>
      <c r="B241" s="30"/>
      <c r="C241" s="31"/>
      <c r="D241" s="32"/>
      <c r="E241" s="33"/>
      <c r="F241" s="34"/>
      <c r="G241" s="35"/>
    </row>
    <row r="242" spans="1:7" s="136" customFormat="1" ht="12.75">
      <c r="A242" s="8" t="s">
        <v>3</v>
      </c>
      <c r="B242" s="9" t="s">
        <v>4</v>
      </c>
      <c r="C242" s="9" t="s">
        <v>5</v>
      </c>
      <c r="D242" s="9" t="s">
        <v>6</v>
      </c>
      <c r="E242" s="10" t="s">
        <v>7</v>
      </c>
      <c r="F242" s="11" t="s">
        <v>8</v>
      </c>
      <c r="G242" s="12" t="s">
        <v>9</v>
      </c>
    </row>
    <row r="243" spans="1:7" s="136" customFormat="1" ht="12.75">
      <c r="A243" s="13" t="s">
        <v>10</v>
      </c>
      <c r="B243" s="14" t="s">
        <v>48</v>
      </c>
      <c r="C243" s="15" t="s">
        <v>128</v>
      </c>
      <c r="D243" s="16"/>
      <c r="E243" s="17"/>
      <c r="F243" s="18"/>
      <c r="G243" s="19"/>
    </row>
    <row r="244" spans="1:7" s="136" customFormat="1" ht="12.75">
      <c r="A244" s="20"/>
      <c r="B244" s="21" t="s">
        <v>13</v>
      </c>
      <c r="C244" s="22" t="s">
        <v>143</v>
      </c>
      <c r="D244" s="23" t="s">
        <v>15</v>
      </c>
      <c r="E244" s="24">
        <v>1</v>
      </c>
      <c r="F244" s="200">
        <v>0</v>
      </c>
      <c r="G244" s="26">
        <f>E244*F244</f>
        <v>0</v>
      </c>
    </row>
    <row r="245" spans="1:7" s="136" customFormat="1" ht="72" customHeight="1">
      <c r="A245" s="27"/>
      <c r="B245" s="28"/>
      <c r="C245" s="154" t="s">
        <v>163</v>
      </c>
      <c r="D245" s="168"/>
      <c r="E245" s="47"/>
      <c r="F245" s="201"/>
      <c r="G245" s="137"/>
    </row>
    <row r="246" spans="1:7" s="136" customFormat="1" ht="12.75">
      <c r="A246" s="20"/>
      <c r="B246" s="21" t="s">
        <v>16</v>
      </c>
      <c r="C246" s="22" t="s">
        <v>143</v>
      </c>
      <c r="D246" s="23" t="s">
        <v>15</v>
      </c>
      <c r="E246" s="24">
        <v>1</v>
      </c>
      <c r="F246" s="200">
        <v>0</v>
      </c>
      <c r="G246" s="26">
        <f>E246*F246</f>
        <v>0</v>
      </c>
    </row>
    <row r="247" spans="1:7" s="136" customFormat="1" ht="25.15" customHeight="1">
      <c r="A247" s="27"/>
      <c r="B247" s="28"/>
      <c r="C247" s="184" t="s">
        <v>47</v>
      </c>
      <c r="D247" s="185"/>
      <c r="E247" s="47"/>
      <c r="F247" s="201"/>
      <c r="G247" s="137"/>
    </row>
    <row r="248" spans="1:7" s="136" customFormat="1" ht="12.75">
      <c r="A248" s="20"/>
      <c r="B248" s="21" t="s">
        <v>13</v>
      </c>
      <c r="C248" s="22" t="s">
        <v>144</v>
      </c>
      <c r="D248" s="23"/>
      <c r="E248" s="24"/>
      <c r="F248" s="197"/>
      <c r="G248" s="37">
        <f>SUM(G249:G251)</f>
        <v>0</v>
      </c>
    </row>
    <row r="249" spans="1:7" s="136" customFormat="1" ht="12.75">
      <c r="A249" s="38"/>
      <c r="B249" s="39"/>
      <c r="C249" s="151" t="s">
        <v>152</v>
      </c>
      <c r="D249" s="40" t="s">
        <v>15</v>
      </c>
      <c r="E249" s="49">
        <v>3</v>
      </c>
      <c r="F249" s="204">
        <v>0</v>
      </c>
      <c r="G249" s="50">
        <f>E249*F249</f>
        <v>0</v>
      </c>
    </row>
    <row r="250" spans="1:7" s="136" customFormat="1" ht="12.75">
      <c r="A250" s="27"/>
      <c r="B250" s="28"/>
      <c r="C250" s="139" t="s">
        <v>129</v>
      </c>
      <c r="D250" s="44" t="s">
        <v>15</v>
      </c>
      <c r="E250" s="47">
        <v>6</v>
      </c>
      <c r="F250" s="203">
        <v>0</v>
      </c>
      <c r="G250" s="48">
        <f>E250*F250</f>
        <v>0</v>
      </c>
    </row>
    <row r="251" spans="1:7" s="136" customFormat="1" ht="12.75">
      <c r="A251" s="27"/>
      <c r="B251" s="28"/>
      <c r="C251" s="139" t="s">
        <v>130</v>
      </c>
      <c r="D251" s="44" t="s">
        <v>15</v>
      </c>
      <c r="E251" s="47">
        <v>6</v>
      </c>
      <c r="F251" s="203">
        <v>0</v>
      </c>
      <c r="G251" s="48">
        <f>E251*F251</f>
        <v>0</v>
      </c>
    </row>
    <row r="252" spans="1:7" s="149" customFormat="1" ht="12.75">
      <c r="A252" s="152"/>
      <c r="B252" s="153" t="s">
        <v>16</v>
      </c>
      <c r="C252" s="154" t="s">
        <v>144</v>
      </c>
      <c r="D252" s="155" t="s">
        <v>15</v>
      </c>
      <c r="E252" s="156">
        <v>1</v>
      </c>
      <c r="F252" s="205">
        <v>0</v>
      </c>
      <c r="G252" s="157">
        <f>E252*F252</f>
        <v>0</v>
      </c>
    </row>
    <row r="253" spans="1:7" s="136" customFormat="1" ht="12.75">
      <c r="A253" s="27"/>
      <c r="B253" s="28"/>
      <c r="C253" s="184" t="s">
        <v>21</v>
      </c>
      <c r="D253" s="185"/>
      <c r="E253" s="47"/>
      <c r="F253" s="138"/>
      <c r="G253" s="137"/>
    </row>
    <row r="254" spans="1:7" s="136" customFormat="1" ht="12.75">
      <c r="A254" s="29"/>
      <c r="B254" s="30" t="s">
        <v>27</v>
      </c>
      <c r="C254" s="31" t="str">
        <f>CONCATENATE(B243," ",C243)</f>
        <v>8 Altán</v>
      </c>
      <c r="D254" s="32"/>
      <c r="E254" s="33"/>
      <c r="F254" s="34"/>
      <c r="G254" s="35">
        <f>G244+G246+G248+G252</f>
        <v>0</v>
      </c>
    </row>
    <row r="255" spans="1:7" s="136" customFormat="1" ht="12.75">
      <c r="A255" s="8" t="s">
        <v>3</v>
      </c>
      <c r="B255" s="9" t="s">
        <v>4</v>
      </c>
      <c r="C255" s="9" t="s">
        <v>5</v>
      </c>
      <c r="D255" s="9" t="s">
        <v>6</v>
      </c>
      <c r="E255" s="10" t="s">
        <v>7</v>
      </c>
      <c r="F255" s="11" t="s">
        <v>8</v>
      </c>
      <c r="G255" s="12" t="s">
        <v>9</v>
      </c>
    </row>
    <row r="256" spans="1:7" s="136" customFormat="1" ht="12.75">
      <c r="A256" s="13" t="s">
        <v>10</v>
      </c>
      <c r="B256" s="14" t="s">
        <v>49</v>
      </c>
      <c r="C256" s="143" t="s">
        <v>103</v>
      </c>
      <c r="D256" s="16"/>
      <c r="E256" s="17"/>
      <c r="F256" s="18"/>
      <c r="G256" s="19"/>
    </row>
    <row r="257" spans="1:7" s="136" customFormat="1" ht="12.75">
      <c r="A257" s="20"/>
      <c r="B257" s="21" t="s">
        <v>13</v>
      </c>
      <c r="C257" s="22" t="s">
        <v>42</v>
      </c>
      <c r="D257" s="23" t="s">
        <v>15</v>
      </c>
      <c r="E257" s="24">
        <v>2</v>
      </c>
      <c r="F257" s="200">
        <v>0</v>
      </c>
      <c r="G257" s="26">
        <f>E257*F257</f>
        <v>0</v>
      </c>
    </row>
    <row r="258" spans="1:7" s="136" customFormat="1" ht="17.45" customHeight="1">
      <c r="A258" s="27"/>
      <c r="B258" s="28"/>
      <c r="C258" s="139" t="s">
        <v>131</v>
      </c>
      <c r="D258" s="140" t="s">
        <v>15</v>
      </c>
      <c r="E258" s="47"/>
      <c r="F258" s="203"/>
      <c r="G258" s="48"/>
    </row>
    <row r="259" spans="1:7" s="136" customFormat="1" ht="12.75">
      <c r="A259" s="20"/>
      <c r="B259" s="21" t="s">
        <v>16</v>
      </c>
      <c r="C259" s="22" t="s">
        <v>42</v>
      </c>
      <c r="D259" s="23" t="s">
        <v>15</v>
      </c>
      <c r="E259" s="24">
        <v>2</v>
      </c>
      <c r="F259" s="200">
        <v>0</v>
      </c>
      <c r="G259" s="26">
        <f>E259*F259</f>
        <v>0</v>
      </c>
    </row>
    <row r="260" spans="1:7" s="136" customFormat="1" ht="14.45" customHeight="1">
      <c r="A260" s="27"/>
      <c r="B260" s="28"/>
      <c r="C260" s="184" t="s">
        <v>21</v>
      </c>
      <c r="D260" s="185"/>
      <c r="E260" s="47"/>
      <c r="F260" s="201"/>
      <c r="G260" s="137"/>
    </row>
    <row r="261" spans="1:7" s="136" customFormat="1" ht="12.75">
      <c r="A261" s="20"/>
      <c r="B261" s="21" t="s">
        <v>13</v>
      </c>
      <c r="C261" s="22" t="s">
        <v>44</v>
      </c>
      <c r="D261" s="23" t="s">
        <v>15</v>
      </c>
      <c r="E261" s="24">
        <v>1</v>
      </c>
      <c r="F261" s="200">
        <v>0</v>
      </c>
      <c r="G261" s="26">
        <f>E261*F261</f>
        <v>0</v>
      </c>
    </row>
    <row r="262" spans="1:7" s="136" customFormat="1" ht="22.9" customHeight="1">
      <c r="A262" s="27"/>
      <c r="B262" s="28"/>
      <c r="C262" s="186" t="s">
        <v>133</v>
      </c>
      <c r="D262" s="187"/>
      <c r="E262" s="47"/>
      <c r="F262" s="201"/>
      <c r="G262" s="137"/>
    </row>
    <row r="263" spans="1:7" s="136" customFormat="1" ht="12.75">
      <c r="A263" s="20"/>
      <c r="B263" s="21" t="s">
        <v>16</v>
      </c>
      <c r="C263" s="22" t="s">
        <v>44</v>
      </c>
      <c r="D263" s="23" t="s">
        <v>15</v>
      </c>
      <c r="E263" s="24">
        <v>1</v>
      </c>
      <c r="F263" s="200">
        <v>0</v>
      </c>
      <c r="G263" s="26">
        <f>E263*F263</f>
        <v>0</v>
      </c>
    </row>
    <row r="264" spans="1:7" s="136" customFormat="1" ht="12.75">
      <c r="A264" s="27"/>
      <c r="B264" s="28"/>
      <c r="C264" s="184" t="s">
        <v>148</v>
      </c>
      <c r="D264" s="185"/>
      <c r="E264" s="47"/>
      <c r="F264" s="201"/>
      <c r="G264" s="137"/>
    </row>
    <row r="265" spans="1:7" s="136" customFormat="1" ht="12.75">
      <c r="A265" s="20"/>
      <c r="B265" s="21" t="s">
        <v>13</v>
      </c>
      <c r="C265" s="22" t="s">
        <v>104</v>
      </c>
      <c r="D265" s="23" t="s">
        <v>15</v>
      </c>
      <c r="E265" s="24">
        <v>5</v>
      </c>
      <c r="F265" s="200">
        <v>0</v>
      </c>
      <c r="G265" s="26">
        <f>E265*F265</f>
        <v>0</v>
      </c>
    </row>
    <row r="266" spans="1:7" s="136" customFormat="1" ht="69.75" customHeight="1">
      <c r="A266" s="27"/>
      <c r="B266" s="28"/>
      <c r="C266" s="186" t="s">
        <v>105</v>
      </c>
      <c r="D266" s="187"/>
      <c r="E266" s="47"/>
      <c r="F266" s="202"/>
      <c r="G266" s="137"/>
    </row>
    <row r="267" spans="1:7" s="136" customFormat="1" ht="12.75">
      <c r="A267" s="20"/>
      <c r="B267" s="21" t="s">
        <v>16</v>
      </c>
      <c r="C267" s="22" t="s">
        <v>104</v>
      </c>
      <c r="D267" s="23" t="s">
        <v>15</v>
      </c>
      <c r="E267" s="24">
        <v>5</v>
      </c>
      <c r="F267" s="200">
        <v>0</v>
      </c>
      <c r="G267" s="26">
        <f>E267*F267</f>
        <v>0</v>
      </c>
    </row>
    <row r="268" spans="1:7" s="136" customFormat="1" ht="12.75">
      <c r="A268" s="27"/>
      <c r="B268" s="28"/>
      <c r="C268" s="184" t="s">
        <v>149</v>
      </c>
      <c r="D268" s="185"/>
      <c r="E268" s="47"/>
      <c r="F268" s="201"/>
      <c r="G268" s="137"/>
    </row>
    <row r="269" spans="1:7" s="136" customFormat="1" ht="12.75">
      <c r="A269" s="20"/>
      <c r="B269" s="21" t="s">
        <v>13</v>
      </c>
      <c r="C269" s="22" t="s">
        <v>20</v>
      </c>
      <c r="D269" s="23" t="s">
        <v>15</v>
      </c>
      <c r="E269" s="24">
        <v>6</v>
      </c>
      <c r="F269" s="200">
        <v>0</v>
      </c>
      <c r="G269" s="26">
        <f>E269*F269</f>
        <v>0</v>
      </c>
    </row>
    <row r="270" spans="1:7" s="136" customFormat="1" ht="12.75">
      <c r="A270" s="27"/>
      <c r="B270" s="28"/>
      <c r="C270" s="184" t="s">
        <v>132</v>
      </c>
      <c r="D270" s="185"/>
      <c r="E270" s="47"/>
      <c r="F270" s="201"/>
      <c r="G270" s="137"/>
    </row>
    <row r="271" spans="1:7" s="136" customFormat="1" ht="12.75">
      <c r="A271" s="20"/>
      <c r="B271" s="21" t="s">
        <v>16</v>
      </c>
      <c r="C271" s="22" t="s">
        <v>20</v>
      </c>
      <c r="D271" s="23" t="s">
        <v>15</v>
      </c>
      <c r="E271" s="24">
        <v>6</v>
      </c>
      <c r="F271" s="200">
        <v>0</v>
      </c>
      <c r="G271" s="26">
        <f>E271*F271</f>
        <v>0</v>
      </c>
    </row>
    <row r="272" spans="1:7" s="136" customFormat="1" ht="12.75">
      <c r="A272" s="27"/>
      <c r="B272" s="28"/>
      <c r="C272" s="184" t="s">
        <v>21</v>
      </c>
      <c r="D272" s="185"/>
      <c r="E272" s="47"/>
      <c r="F272" s="201"/>
      <c r="G272" s="137"/>
    </row>
    <row r="273" spans="1:7" s="136" customFormat="1" ht="12.75">
      <c r="A273" s="20"/>
      <c r="B273" s="21" t="s">
        <v>13</v>
      </c>
      <c r="C273" s="22" t="s">
        <v>22</v>
      </c>
      <c r="D273" s="23" t="s">
        <v>15</v>
      </c>
      <c r="E273" s="24">
        <v>6</v>
      </c>
      <c r="F273" s="200">
        <v>0</v>
      </c>
      <c r="G273" s="26">
        <f>E273*F273</f>
        <v>0</v>
      </c>
    </row>
    <row r="274" spans="1:7" s="136" customFormat="1" ht="12.75">
      <c r="A274" s="27"/>
      <c r="B274" s="28"/>
      <c r="C274" s="184" t="s">
        <v>132</v>
      </c>
      <c r="D274" s="185"/>
      <c r="E274" s="47"/>
      <c r="F274" s="201"/>
      <c r="G274" s="137"/>
    </row>
    <row r="275" spans="1:7" s="136" customFormat="1" ht="12.75">
      <c r="A275" s="20"/>
      <c r="B275" s="21" t="s">
        <v>16</v>
      </c>
      <c r="C275" s="22" t="s">
        <v>22</v>
      </c>
      <c r="D275" s="23" t="s">
        <v>15</v>
      </c>
      <c r="E275" s="24">
        <v>6</v>
      </c>
      <c r="F275" s="200">
        <v>0</v>
      </c>
      <c r="G275" s="26">
        <f>E275*F275</f>
        <v>0</v>
      </c>
    </row>
    <row r="276" spans="1:7" s="136" customFormat="1" ht="12.75">
      <c r="A276" s="27"/>
      <c r="B276" s="28"/>
      <c r="C276" s="184" t="s">
        <v>21</v>
      </c>
      <c r="D276" s="185"/>
      <c r="E276" s="47"/>
      <c r="F276" s="138"/>
      <c r="G276" s="137"/>
    </row>
    <row r="277" spans="1:7" s="149" customFormat="1" ht="28.15" customHeight="1">
      <c r="A277" s="146"/>
      <c r="B277" s="147" t="s">
        <v>27</v>
      </c>
      <c r="C277" s="179" t="str">
        <f>CONCATENATE(B256," ",C256)</f>
        <v>9 Ostatní mobiliář</v>
      </c>
      <c r="D277" s="180"/>
      <c r="E277" s="180"/>
      <c r="F277" s="181"/>
      <c r="G277" s="148">
        <f>G261+G263+G265+G267+G269+G271+G273+G275+G259+G257</f>
        <v>0</v>
      </c>
    </row>
    <row r="278" spans="1:7" s="136" customFormat="1" ht="12.75">
      <c r="A278" s="8" t="s">
        <v>3</v>
      </c>
      <c r="B278" s="9" t="s">
        <v>4</v>
      </c>
      <c r="C278" s="9" t="s">
        <v>5</v>
      </c>
      <c r="D278" s="9" t="s">
        <v>6</v>
      </c>
      <c r="E278" s="10" t="s">
        <v>7</v>
      </c>
      <c r="F278" s="11" t="s">
        <v>8</v>
      </c>
      <c r="G278" s="12" t="s">
        <v>9</v>
      </c>
    </row>
    <row r="279" spans="1:7" s="136" customFormat="1" ht="12.75">
      <c r="A279" s="13" t="s">
        <v>10</v>
      </c>
      <c r="B279" s="14" t="s">
        <v>50</v>
      </c>
      <c r="C279" s="143" t="s">
        <v>106</v>
      </c>
      <c r="D279" s="16"/>
      <c r="E279" s="17"/>
      <c r="F279" s="18"/>
      <c r="G279" s="19"/>
    </row>
    <row r="280" spans="1:7" s="136" customFormat="1" ht="22.5">
      <c r="A280" s="20"/>
      <c r="B280" s="21" t="s">
        <v>16</v>
      </c>
      <c r="C280" s="22" t="s">
        <v>135</v>
      </c>
      <c r="D280" s="40" t="s">
        <v>32</v>
      </c>
      <c r="E280" s="24">
        <v>2700</v>
      </c>
      <c r="F280" s="200">
        <v>0</v>
      </c>
      <c r="G280" s="26">
        <f>E280*F280</f>
        <v>0</v>
      </c>
    </row>
    <row r="281" spans="1:7" s="136" customFormat="1" ht="12.75">
      <c r="A281" s="27"/>
      <c r="B281" s="28"/>
      <c r="C281" s="182" t="s">
        <v>100</v>
      </c>
      <c r="D281" s="183"/>
      <c r="E281" s="47"/>
      <c r="F281" s="201"/>
      <c r="G281" s="137"/>
    </row>
    <row r="282" spans="1:7" s="136" customFormat="1" ht="12.75">
      <c r="A282" s="20"/>
      <c r="B282" s="21" t="s">
        <v>16</v>
      </c>
      <c r="C282" s="158" t="s">
        <v>134</v>
      </c>
      <c r="D282" s="159" t="s">
        <v>32</v>
      </c>
      <c r="E282" s="24">
        <v>2700</v>
      </c>
      <c r="F282" s="200">
        <v>0</v>
      </c>
      <c r="G282" s="26">
        <f>E282*F282</f>
        <v>0</v>
      </c>
    </row>
    <row r="283" spans="1:7" s="136" customFormat="1" ht="22.9" customHeight="1">
      <c r="A283" s="27"/>
      <c r="B283" s="28"/>
      <c r="C283" s="184" t="s">
        <v>107</v>
      </c>
      <c r="D283" s="185"/>
      <c r="E283" s="47"/>
      <c r="F283" s="201"/>
      <c r="G283" s="137"/>
    </row>
    <row r="284" spans="1:7" s="136" customFormat="1" ht="12.75">
      <c r="A284" s="20"/>
      <c r="B284" s="21" t="s">
        <v>16</v>
      </c>
      <c r="C284" s="22" t="s">
        <v>136</v>
      </c>
      <c r="D284" s="23" t="s">
        <v>15</v>
      </c>
      <c r="E284" s="24">
        <v>3</v>
      </c>
      <c r="F284" s="200">
        <v>0</v>
      </c>
      <c r="G284" s="26">
        <f>E284*F284</f>
        <v>0</v>
      </c>
    </row>
    <row r="285" spans="1:7" s="136" customFormat="1" ht="12.75">
      <c r="A285" s="27"/>
      <c r="B285" s="28"/>
      <c r="C285" s="184" t="s">
        <v>100</v>
      </c>
      <c r="D285" s="185"/>
      <c r="E285" s="47"/>
      <c r="F285" s="138"/>
      <c r="G285" s="137"/>
    </row>
    <row r="286" spans="1:7" s="149" customFormat="1" ht="28.15" customHeight="1">
      <c r="A286" s="146"/>
      <c r="B286" s="147" t="s">
        <v>27</v>
      </c>
      <c r="C286" s="179" t="str">
        <f>CONCATENATE(B279," ",C279)</f>
        <v xml:space="preserve">10 Ostatní </v>
      </c>
      <c r="D286" s="180"/>
      <c r="E286" s="180"/>
      <c r="F286" s="181"/>
      <c r="G286" s="148">
        <f>G280+G282+G284</f>
        <v>0</v>
      </c>
    </row>
    <row r="288" spans="1:7" s="136" customFormat="1" ht="12.75">
      <c r="A288" s="29"/>
      <c r="B288" s="30" t="s">
        <v>51</v>
      </c>
      <c r="C288" s="31"/>
      <c r="D288" s="32"/>
      <c r="E288" s="33"/>
      <c r="F288" s="34"/>
      <c r="G288" s="35">
        <f>G286+G277+G254+G217+G179+G161+G117+G85+G43</f>
        <v>0</v>
      </c>
    </row>
    <row r="290" ht="15">
      <c r="G290" s="165"/>
    </row>
    <row r="291" ht="15">
      <c r="G291" s="166"/>
    </row>
  </sheetData>
  <sheetProtection password="C739" sheet="1" objects="1" scenarios="1"/>
  <mergeCells count="94">
    <mergeCell ref="C18:D18"/>
    <mergeCell ref="A1:B1"/>
    <mergeCell ref="A2:B2"/>
    <mergeCell ref="E2:G2"/>
    <mergeCell ref="C14:D14"/>
    <mergeCell ref="C16:D16"/>
    <mergeCell ref="C54:D54"/>
    <mergeCell ref="C20:D20"/>
    <mergeCell ref="C25:D25"/>
    <mergeCell ref="C27:D27"/>
    <mergeCell ref="C29:D29"/>
    <mergeCell ref="C31:D31"/>
    <mergeCell ref="C33:D33"/>
    <mergeCell ref="C35:D35"/>
    <mergeCell ref="C37:D37"/>
    <mergeCell ref="C39:D39"/>
    <mergeCell ref="C40:D40"/>
    <mergeCell ref="C42:D42"/>
    <mergeCell ref="C84:D84"/>
    <mergeCell ref="C56:D56"/>
    <mergeCell ref="C58:D58"/>
    <mergeCell ref="C60:D60"/>
    <mergeCell ref="C62:D62"/>
    <mergeCell ref="C64:D64"/>
    <mergeCell ref="C69:D69"/>
    <mergeCell ref="C75:D75"/>
    <mergeCell ref="C77:D77"/>
    <mergeCell ref="C79:D79"/>
    <mergeCell ref="C81:D81"/>
    <mergeCell ref="C82:D82"/>
    <mergeCell ref="C130:D130"/>
    <mergeCell ref="C96:D96"/>
    <mergeCell ref="C98:D98"/>
    <mergeCell ref="C103:D103"/>
    <mergeCell ref="C105:D105"/>
    <mergeCell ref="C107:D107"/>
    <mergeCell ref="C109:D109"/>
    <mergeCell ref="C111:D111"/>
    <mergeCell ref="C113:D113"/>
    <mergeCell ref="C114:D114"/>
    <mergeCell ref="C116:D116"/>
    <mergeCell ref="C128:D128"/>
    <mergeCell ref="C158:D158"/>
    <mergeCell ref="C132:D132"/>
    <mergeCell ref="C134:D134"/>
    <mergeCell ref="C136:D136"/>
    <mergeCell ref="C138:D138"/>
    <mergeCell ref="C142:D142"/>
    <mergeCell ref="C147:D147"/>
    <mergeCell ref="C149:D149"/>
    <mergeCell ref="C151:D151"/>
    <mergeCell ref="C153:D153"/>
    <mergeCell ref="C155:D155"/>
    <mergeCell ref="C157:D157"/>
    <mergeCell ref="C214:D214"/>
    <mergeCell ref="C160:D160"/>
    <mergeCell ref="C172:D172"/>
    <mergeCell ref="C174:D174"/>
    <mergeCell ref="C176:D176"/>
    <mergeCell ref="C178:D178"/>
    <mergeCell ref="C190:D190"/>
    <mergeCell ref="C192:D192"/>
    <mergeCell ref="C197:D197"/>
    <mergeCell ref="C209:D209"/>
    <mergeCell ref="C211:D211"/>
    <mergeCell ref="C213:D213"/>
    <mergeCell ref="C240:D240"/>
    <mergeCell ref="C216:D216"/>
    <mergeCell ref="C221:D221"/>
    <mergeCell ref="C223:D223"/>
    <mergeCell ref="C225:D225"/>
    <mergeCell ref="C227:D227"/>
    <mergeCell ref="C229:D229"/>
    <mergeCell ref="C231:D231"/>
    <mergeCell ref="C233:D233"/>
    <mergeCell ref="C235:D235"/>
    <mergeCell ref="C237:D237"/>
    <mergeCell ref="C238:D238"/>
    <mergeCell ref="C276:D276"/>
    <mergeCell ref="C247:D247"/>
    <mergeCell ref="C253:D253"/>
    <mergeCell ref="C260:D260"/>
    <mergeCell ref="C262:D262"/>
    <mergeCell ref="C264:D264"/>
    <mergeCell ref="C266:D266"/>
    <mergeCell ref="C268:D268"/>
    <mergeCell ref="C270:D270"/>
    <mergeCell ref="C272:D272"/>
    <mergeCell ref="C274:D274"/>
    <mergeCell ref="C277:F277"/>
    <mergeCell ref="C281:D281"/>
    <mergeCell ref="C283:D283"/>
    <mergeCell ref="C285:D285"/>
    <mergeCell ref="C286:F286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scale="90" r:id="rId1"/>
  <rowBreaks count="1" manualBreakCount="1"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2020-04-01T13:00:25Z</dcterms:modified>
  <cp:category/>
  <cp:version/>
  <cp:contentType/>
  <cp:contentStatus/>
</cp:coreProperties>
</file>