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FS3\INV\w0322kur\Dokumenty\Stavby\INVESTICE\1_Nový zákon o VZ\2022\Jádra_Volgogradská\rozpočet Kros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.1 - Zdravotechnická..." sheetId="3" r:id="rId3"/>
    <sheet name="D.1.4.2 - Plynoinstalace" sheetId="4" r:id="rId4"/>
    <sheet name="D.1.4.3 - Vzduchotechnika" sheetId="5" r:id="rId5"/>
    <sheet name="D.1.4.4 - Silnoproudá ele..." sheetId="6" r:id="rId6"/>
    <sheet name="D.1 - VRN" sheetId="7" r:id="rId7"/>
    <sheet name="SO 02 - Plynovodní přípojka" sheetId="8" r:id="rId8"/>
    <sheet name="Seznam figur" sheetId="9" r:id="rId9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'D.1.1 - Architektonicko-s...'!$C$133:$K$381</definedName>
    <definedName name="_xlnm.Print_Area" localSheetId="1">'D.1.1 - Architektonicko-s...'!$C$4:$J$76,'D.1.1 - Architektonicko-s...'!$C$82:$J$115,'D.1.1 - Architektonicko-s...'!$C$121:$J$381</definedName>
    <definedName name="_xlnm.Print_Titles" localSheetId="1">'D.1.1 - Architektonicko-s...'!$133:$133</definedName>
    <definedName name="_xlnm._FilterDatabase" localSheetId="2" hidden="1">'D.1.4.1 - Zdravotechnická...'!$C$123:$K$192</definedName>
    <definedName name="_xlnm.Print_Area" localSheetId="2">'D.1.4.1 - Zdravotechnická...'!$C$4:$J$76,'D.1.4.1 - Zdravotechnická...'!$C$82:$J$105,'D.1.4.1 - Zdravotechnická...'!$C$111:$J$192</definedName>
    <definedName name="_xlnm.Print_Titles" localSheetId="2">'D.1.4.1 - Zdravotechnická...'!$123:$123</definedName>
    <definedName name="_xlnm._FilterDatabase" localSheetId="3" hidden="1">'D.1.4.2 - Plynoinstalace'!$C$125:$K$173</definedName>
    <definedName name="_xlnm.Print_Area" localSheetId="3">'D.1.4.2 - Plynoinstalace'!$C$4:$J$76,'D.1.4.2 - Plynoinstalace'!$C$82:$J$107,'D.1.4.2 - Plynoinstalace'!$C$113:$J$173</definedName>
    <definedName name="_xlnm.Print_Titles" localSheetId="3">'D.1.4.2 - Plynoinstalace'!$125:$125</definedName>
    <definedName name="_xlnm._FilterDatabase" localSheetId="4" hidden="1">'D.1.4.3 - Vzduchotechnika'!$C$120:$K$160</definedName>
    <definedName name="_xlnm.Print_Area" localSheetId="4">'D.1.4.3 - Vzduchotechnika'!$C$4:$J$76,'D.1.4.3 - Vzduchotechnika'!$C$82:$J$102,'D.1.4.3 - Vzduchotechnika'!$C$108:$J$160</definedName>
    <definedName name="_xlnm.Print_Titles" localSheetId="4">'D.1.4.3 - Vzduchotechnika'!$120:$120</definedName>
    <definedName name="_xlnm._FilterDatabase" localSheetId="5" hidden="1">'D.1.4.4 - Silnoproudá ele...'!$C$118:$K$163</definedName>
    <definedName name="_xlnm.Print_Area" localSheetId="5">'D.1.4.4 - Silnoproudá ele...'!$C$4:$J$76,'D.1.4.4 - Silnoproudá ele...'!$C$82:$J$100,'D.1.4.4 - Silnoproudá ele...'!$C$106:$J$163</definedName>
    <definedName name="_xlnm.Print_Titles" localSheetId="5">'D.1.4.4 - Silnoproudá ele...'!$118:$118</definedName>
    <definedName name="_xlnm._FilterDatabase" localSheetId="6" hidden="1">'D.1 - VRN'!$C$121:$K$142</definedName>
    <definedName name="_xlnm.Print_Area" localSheetId="6">'D.1 - VRN'!$C$4:$J$76,'D.1 - VRN'!$C$82:$J$103,'D.1 - VRN'!$C$109:$J$142</definedName>
    <definedName name="_xlnm.Print_Titles" localSheetId="6">'D.1 - VRN'!$121:$121</definedName>
    <definedName name="_xlnm._FilterDatabase" localSheetId="7" hidden="1">'SO 02 - Plynovodní přípojka'!$C$122:$K$183</definedName>
    <definedName name="_xlnm.Print_Area" localSheetId="7">'SO 02 - Plynovodní přípojka'!$C$4:$J$76,'SO 02 - Plynovodní přípojka'!$C$82:$J$104,'SO 02 - Plynovodní přípojka'!$C$110:$J$183</definedName>
    <definedName name="_xlnm.Print_Titles" localSheetId="7">'SO 02 - Plynovodní přípojka'!$122:$122</definedName>
    <definedName name="_xlnm.Print_Area" localSheetId="8">'Seznam figur'!$C$4:$G$78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1"/>
  <c i="8" r="J35"/>
  <c i="1" r="AX101"/>
  <c i="8" r="BI183"/>
  <c r="BH183"/>
  <c r="BG183"/>
  <c r="BE183"/>
  <c r="T183"/>
  <c r="T182"/>
  <c r="R183"/>
  <c r="R182"/>
  <c r="P183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8"/>
  <c r="BH168"/>
  <c r="BG168"/>
  <c r="BE168"/>
  <c r="T168"/>
  <c r="R168"/>
  <c r="P168"/>
  <c r="BI167"/>
  <c r="BH167"/>
  <c r="BG167"/>
  <c r="BE167"/>
  <c r="T167"/>
  <c r="R167"/>
  <c r="P167"/>
  <c r="BI163"/>
  <c r="BH163"/>
  <c r="BG163"/>
  <c r="BE163"/>
  <c r="T163"/>
  <c r="T162"/>
  <c r="R163"/>
  <c r="R162"/>
  <c r="P163"/>
  <c r="P162"/>
  <c r="BI159"/>
  <c r="BH159"/>
  <c r="BG159"/>
  <c r="BE159"/>
  <c r="T159"/>
  <c r="R159"/>
  <c r="P159"/>
  <c r="BI158"/>
  <c r="BH158"/>
  <c r="BG158"/>
  <c r="BE158"/>
  <c r="T158"/>
  <c r="R158"/>
  <c r="P158"/>
  <c r="BI154"/>
  <c r="BH154"/>
  <c r="BG154"/>
  <c r="BE154"/>
  <c r="T154"/>
  <c r="R154"/>
  <c r="P154"/>
  <c r="BI153"/>
  <c r="BH153"/>
  <c r="BG153"/>
  <c r="BE153"/>
  <c r="T153"/>
  <c r="R153"/>
  <c r="P153"/>
  <c r="BI150"/>
  <c r="BH150"/>
  <c r="BG150"/>
  <c r="BE150"/>
  <c r="T150"/>
  <c r="R150"/>
  <c r="P150"/>
  <c r="BI146"/>
  <c r="BH146"/>
  <c r="BG146"/>
  <c r="BE146"/>
  <c r="T146"/>
  <c r="R146"/>
  <c r="P146"/>
  <c r="BI145"/>
  <c r="BH145"/>
  <c r="BG145"/>
  <c r="BE145"/>
  <c r="T145"/>
  <c r="R145"/>
  <c r="P145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6"/>
  <c r="BH126"/>
  <c r="BG126"/>
  <c r="BE126"/>
  <c r="T126"/>
  <c r="R126"/>
  <c r="P126"/>
  <c r="F117"/>
  <c r="E115"/>
  <c r="F89"/>
  <c r="E87"/>
  <c r="J24"/>
  <c r="E24"/>
  <c r="J120"/>
  <c r="J23"/>
  <c r="J21"/>
  <c r="E21"/>
  <c r="J91"/>
  <c r="J20"/>
  <c r="J18"/>
  <c r="E18"/>
  <c r="F92"/>
  <c r="J17"/>
  <c r="J15"/>
  <c r="E15"/>
  <c r="F119"/>
  <c r="J14"/>
  <c r="J12"/>
  <c r="J117"/>
  <c r="E7"/>
  <c r="E85"/>
  <c i="7" r="J37"/>
  <c r="J36"/>
  <c i="1" r="AY100"/>
  <c i="7" r="J35"/>
  <c i="1" r="AX100"/>
  <c i="7"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T138"/>
  <c r="R139"/>
  <c r="R138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5"/>
  <c r="BH125"/>
  <c r="BG125"/>
  <c r="BE125"/>
  <c r="T125"/>
  <c r="T124"/>
  <c r="R125"/>
  <c r="R124"/>
  <c r="P125"/>
  <c r="P124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118"/>
  <c r="J14"/>
  <c r="J12"/>
  <c r="J116"/>
  <c r="E7"/>
  <c r="E112"/>
  <c i="6" r="J37"/>
  <c r="J36"/>
  <c i="1" r="AY99"/>
  <c i="6" r="J35"/>
  <c i="1" r="AX99"/>
  <c i="6"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113"/>
  <c r="E7"/>
  <c r="E85"/>
  <c i="5" r="J37"/>
  <c r="J36"/>
  <c i="1" r="AY98"/>
  <c i="5" r="J35"/>
  <c i="1" r="AX98"/>
  <c i="5" r="BI160"/>
  <c r="BH160"/>
  <c r="BG160"/>
  <c r="BE160"/>
  <c r="T160"/>
  <c r="T159"/>
  <c r="R160"/>
  <c r="R159"/>
  <c r="P160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89"/>
  <c r="E7"/>
  <c r="E85"/>
  <c i="4" r="J37"/>
  <c r="J36"/>
  <c i="1" r="AY97"/>
  <c i="4" r="J35"/>
  <c i="1" r="AX97"/>
  <c i="4" r="BI173"/>
  <c r="BH173"/>
  <c r="BG173"/>
  <c r="BE173"/>
  <c r="T173"/>
  <c r="T172"/>
  <c r="R173"/>
  <c r="R172"/>
  <c r="P173"/>
  <c r="P172"/>
  <c r="BI171"/>
  <c r="BH171"/>
  <c r="BG171"/>
  <c r="BE171"/>
  <c r="T171"/>
  <c r="T170"/>
  <c r="T169"/>
  <c r="R171"/>
  <c r="R170"/>
  <c r="R169"/>
  <c r="P171"/>
  <c r="P170"/>
  <c r="P169"/>
  <c r="BI168"/>
  <c r="BH168"/>
  <c r="BG168"/>
  <c r="BE168"/>
  <c r="T168"/>
  <c r="T167"/>
  <c r="R168"/>
  <c r="R167"/>
  <c r="P168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122"/>
  <c r="J14"/>
  <c r="J12"/>
  <c r="J89"/>
  <c r="E7"/>
  <c r="E85"/>
  <c i="3" r="J37"/>
  <c r="J36"/>
  <c i="1" r="AY96"/>
  <c i="3" r="J35"/>
  <c i="1" r="AX96"/>
  <c i="3" r="BI192"/>
  <c r="BH192"/>
  <c r="BG192"/>
  <c r="BE192"/>
  <c r="T192"/>
  <c r="T191"/>
  <c r="R192"/>
  <c r="R191"/>
  <c r="P192"/>
  <c r="P191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120"/>
  <c r="J14"/>
  <c r="J12"/>
  <c r="J118"/>
  <c r="E7"/>
  <c r="E114"/>
  <c i="2" r="J37"/>
  <c r="J36"/>
  <c i="1" r="AY95"/>
  <c i="2" r="J35"/>
  <c i="1" r="AX95"/>
  <c i="2"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68"/>
  <c r="BH368"/>
  <c r="BG368"/>
  <c r="BE368"/>
  <c r="T368"/>
  <c r="R368"/>
  <c r="P368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0"/>
  <c r="BH360"/>
  <c r="BG360"/>
  <c r="BE360"/>
  <c r="T360"/>
  <c r="R360"/>
  <c r="P360"/>
  <c r="BI357"/>
  <c r="BH357"/>
  <c r="BG357"/>
  <c r="BE357"/>
  <c r="T357"/>
  <c r="R357"/>
  <c r="P357"/>
  <c r="BI346"/>
  <c r="BH346"/>
  <c r="BG346"/>
  <c r="BE346"/>
  <c r="T346"/>
  <c r="R346"/>
  <c r="P346"/>
  <c r="BI343"/>
  <c r="BH343"/>
  <c r="BG343"/>
  <c r="BE343"/>
  <c r="T343"/>
  <c r="R343"/>
  <c r="P343"/>
  <c r="BI341"/>
  <c r="BH341"/>
  <c r="BG341"/>
  <c r="BE341"/>
  <c r="T341"/>
  <c r="R341"/>
  <c r="P341"/>
  <c r="BI338"/>
  <c r="BH338"/>
  <c r="BG338"/>
  <c r="BE338"/>
  <c r="T338"/>
  <c r="R338"/>
  <c r="P338"/>
  <c r="BI332"/>
  <c r="BH332"/>
  <c r="BG332"/>
  <c r="BE332"/>
  <c r="T332"/>
  <c r="R332"/>
  <c r="P332"/>
  <c r="BI329"/>
  <c r="BH329"/>
  <c r="BG329"/>
  <c r="BE329"/>
  <c r="T329"/>
  <c r="R329"/>
  <c r="P329"/>
  <c r="BI326"/>
  <c r="BH326"/>
  <c r="BG326"/>
  <c r="BE326"/>
  <c r="T326"/>
  <c r="R326"/>
  <c r="P326"/>
  <c r="BI323"/>
  <c r="BH323"/>
  <c r="BG323"/>
  <c r="BE323"/>
  <c r="T323"/>
  <c r="R323"/>
  <c r="P323"/>
  <c r="BI321"/>
  <c r="BH321"/>
  <c r="BG321"/>
  <c r="BE321"/>
  <c r="T321"/>
  <c r="R321"/>
  <c r="P321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3"/>
  <c r="BH313"/>
  <c r="BG313"/>
  <c r="BE313"/>
  <c r="T313"/>
  <c r="R313"/>
  <c r="P313"/>
  <c r="BI310"/>
  <c r="BH310"/>
  <c r="BG310"/>
  <c r="BE310"/>
  <c r="T310"/>
  <c r="R310"/>
  <c r="P310"/>
  <c r="BI309"/>
  <c r="BH309"/>
  <c r="BG309"/>
  <c r="BE309"/>
  <c r="T309"/>
  <c r="R309"/>
  <c r="P309"/>
  <c r="BI303"/>
  <c r="BH303"/>
  <c r="BG303"/>
  <c r="BE303"/>
  <c r="T303"/>
  <c r="R303"/>
  <c r="P303"/>
  <c r="BI301"/>
  <c r="BH301"/>
  <c r="BG301"/>
  <c r="BE301"/>
  <c r="T301"/>
  <c r="T300"/>
  <c r="R301"/>
  <c r="R300"/>
  <c r="P301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7"/>
  <c r="BH267"/>
  <c r="BG267"/>
  <c r="BE267"/>
  <c r="T267"/>
  <c r="R267"/>
  <c r="P267"/>
  <c r="BI266"/>
  <c r="BH266"/>
  <c r="BG266"/>
  <c r="BE266"/>
  <c r="T266"/>
  <c r="R266"/>
  <c r="P266"/>
  <c r="BI264"/>
  <c r="BH264"/>
  <c r="BG264"/>
  <c r="BE264"/>
  <c r="T264"/>
  <c r="R264"/>
  <c r="P264"/>
  <c r="BI258"/>
  <c r="BH258"/>
  <c r="BG258"/>
  <c r="BE258"/>
  <c r="T258"/>
  <c r="R258"/>
  <c r="P258"/>
  <c r="BI255"/>
  <c r="BH255"/>
  <c r="BG255"/>
  <c r="BE255"/>
  <c r="T255"/>
  <c r="R255"/>
  <c r="P255"/>
  <c r="BI251"/>
  <c r="BH251"/>
  <c r="BG251"/>
  <c r="BE251"/>
  <c r="T251"/>
  <c r="R251"/>
  <c r="P251"/>
  <c r="BI247"/>
  <c r="BH247"/>
  <c r="BG247"/>
  <c r="BE247"/>
  <c r="T247"/>
  <c r="R247"/>
  <c r="P247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38"/>
  <c r="BH238"/>
  <c r="BG238"/>
  <c r="BE238"/>
  <c r="T238"/>
  <c r="R238"/>
  <c r="P238"/>
  <c r="BI235"/>
  <c r="BH235"/>
  <c r="BG235"/>
  <c r="BE235"/>
  <c r="T235"/>
  <c r="R235"/>
  <c r="P235"/>
  <c r="BI231"/>
  <c r="BH231"/>
  <c r="BG231"/>
  <c r="BE231"/>
  <c r="T231"/>
  <c r="R231"/>
  <c r="P231"/>
  <c r="BI228"/>
  <c r="BH228"/>
  <c r="BG228"/>
  <c r="BE228"/>
  <c r="T228"/>
  <c r="R228"/>
  <c r="P228"/>
  <c r="BI224"/>
  <c r="BH224"/>
  <c r="BG224"/>
  <c r="BE224"/>
  <c r="T224"/>
  <c r="R224"/>
  <c r="P224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08"/>
  <c r="BH208"/>
  <c r="BG208"/>
  <c r="BE208"/>
  <c r="T208"/>
  <c r="R208"/>
  <c r="P208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87"/>
  <c r="BH187"/>
  <c r="BG187"/>
  <c r="BE187"/>
  <c r="T187"/>
  <c r="R187"/>
  <c r="P187"/>
  <c r="BI184"/>
  <c r="BH184"/>
  <c r="BG184"/>
  <c r="BE184"/>
  <c r="T184"/>
  <c r="T183"/>
  <c r="R184"/>
  <c r="R183"/>
  <c r="P184"/>
  <c r="P183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48"/>
  <c r="BH148"/>
  <c r="BG148"/>
  <c r="BE148"/>
  <c r="T148"/>
  <c r="R148"/>
  <c r="P148"/>
  <c r="BI147"/>
  <c r="BH147"/>
  <c r="BG147"/>
  <c r="BE147"/>
  <c r="T147"/>
  <c r="R147"/>
  <c r="P147"/>
  <c r="BI143"/>
  <c r="BH143"/>
  <c r="BG143"/>
  <c r="BE143"/>
  <c r="T143"/>
  <c r="R143"/>
  <c r="P143"/>
  <c r="BI141"/>
  <c r="BH141"/>
  <c r="BG141"/>
  <c r="BE141"/>
  <c r="T141"/>
  <c r="T140"/>
  <c r="R141"/>
  <c r="R140"/>
  <c r="P141"/>
  <c r="P140"/>
  <c r="BI137"/>
  <c r="BH137"/>
  <c r="BG137"/>
  <c r="BE137"/>
  <c r="T137"/>
  <c r="T136"/>
  <c r="R137"/>
  <c r="R136"/>
  <c r="P137"/>
  <c r="P136"/>
  <c r="F128"/>
  <c r="E126"/>
  <c r="F89"/>
  <c r="E87"/>
  <c r="J24"/>
  <c r="E24"/>
  <c r="J131"/>
  <c r="J23"/>
  <c r="J21"/>
  <c r="E21"/>
  <c r="J130"/>
  <c r="J20"/>
  <c r="J18"/>
  <c r="E18"/>
  <c r="F92"/>
  <c r="J17"/>
  <c r="J15"/>
  <c r="E15"/>
  <c r="F91"/>
  <c r="J14"/>
  <c r="J12"/>
  <c r="J128"/>
  <c r="E7"/>
  <c r="E85"/>
  <c i="1" r="L90"/>
  <c r="AM90"/>
  <c r="AM89"/>
  <c r="L89"/>
  <c r="AM87"/>
  <c r="L87"/>
  <c r="L85"/>
  <c r="L84"/>
  <c i="2" r="BK379"/>
  <c r="J377"/>
  <c r="BK366"/>
  <c r="J343"/>
  <c r="BK338"/>
  <c r="J310"/>
  <c r="BK296"/>
  <c r="J283"/>
  <c r="J278"/>
  <c r="J266"/>
  <c r="J241"/>
  <c r="J219"/>
  <c r="BK182"/>
  <c r="J368"/>
  <c r="BK364"/>
  <c r="J309"/>
  <c r="BK298"/>
  <c r="J293"/>
  <c r="BK288"/>
  <c r="J279"/>
  <c r="BK274"/>
  <c r="J255"/>
  <c r="J235"/>
  <c r="J217"/>
  <c r="J202"/>
  <c r="J184"/>
  <c r="BK174"/>
  <c r="J148"/>
  <c i="1" r="AS94"/>
  <c i="2" r="BK313"/>
  <c r="BK292"/>
  <c r="BK283"/>
  <c r="BK275"/>
  <c r="BK267"/>
  <c r="J247"/>
  <c r="BK235"/>
  <c r="J200"/>
  <c r="J198"/>
  <c r="BK195"/>
  <c r="BK193"/>
  <c r="J187"/>
  <c r="BK184"/>
  <c r="J180"/>
  <c r="J175"/>
  <c r="BK147"/>
  <c r="BK329"/>
  <c r="J321"/>
  <c r="J317"/>
  <c r="BK310"/>
  <c r="J295"/>
  <c r="BK291"/>
  <c r="J290"/>
  <c r="BK286"/>
  <c r="J282"/>
  <c r="BK269"/>
  <c r="BK255"/>
  <c r="J224"/>
  <c r="J204"/>
  <c r="BK178"/>
  <c r="BK148"/>
  <c r="BK137"/>
  <c i="3" r="BK183"/>
  <c r="J177"/>
  <c r="J166"/>
  <c r="BK159"/>
  <c r="J150"/>
  <c r="J148"/>
  <c r="J143"/>
  <c r="J136"/>
  <c r="J190"/>
  <c r="BK181"/>
  <c r="BK175"/>
  <c r="BK169"/>
  <c r="BK166"/>
  <c r="J162"/>
  <c r="J156"/>
  <c r="J153"/>
  <c r="BK149"/>
  <c r="BK141"/>
  <c r="BK138"/>
  <c r="BK189"/>
  <c r="BK186"/>
  <c r="J182"/>
  <c r="BK179"/>
  <c r="J175"/>
  <c r="J168"/>
  <c r="BK156"/>
  <c r="BK152"/>
  <c r="BK147"/>
  <c r="BK132"/>
  <c r="J187"/>
  <c r="BK180"/>
  <c r="BK172"/>
  <c r="BK167"/>
  <c r="J159"/>
  <c r="BK151"/>
  <c r="BK143"/>
  <c r="J138"/>
  <c r="J135"/>
  <c i="4" r="BK166"/>
  <c r="BK155"/>
  <c r="J148"/>
  <c r="BK142"/>
  <c r="BK137"/>
  <c r="J171"/>
  <c r="BK163"/>
  <c r="J159"/>
  <c r="BK150"/>
  <c r="BK144"/>
  <c r="J132"/>
  <c r="BK165"/>
  <c r="BK158"/>
  <c r="BK154"/>
  <c r="J151"/>
  <c r="BK146"/>
  <c r="BK143"/>
  <c r="J140"/>
  <c r="BK173"/>
  <c r="J160"/>
  <c r="J154"/>
  <c r="J147"/>
  <c r="J137"/>
  <c r="J130"/>
  <c i="5" r="BK154"/>
  <c r="J148"/>
  <c r="J140"/>
  <c r="J129"/>
  <c r="BK158"/>
  <c r="J152"/>
  <c r="BK149"/>
  <c r="J144"/>
  <c r="BK138"/>
  <c r="BK126"/>
  <c r="J158"/>
  <c r="BK152"/>
  <c r="BK144"/>
  <c i="6" r="J147"/>
  <c r="J138"/>
  <c r="J129"/>
  <c r="BK163"/>
  <c r="BK158"/>
  <c r="J155"/>
  <c r="J152"/>
  <c r="J145"/>
  <c r="J140"/>
  <c r="J136"/>
  <c r="J128"/>
  <c r="BK125"/>
  <c r="J159"/>
  <c r="J154"/>
  <c r="BK149"/>
  <c r="J143"/>
  <c r="BK139"/>
  <c r="J130"/>
  <c r="J127"/>
  <c r="J162"/>
  <c r="J157"/>
  <c r="BK151"/>
  <c r="BK145"/>
  <c r="BK140"/>
  <c r="BK136"/>
  <c r="BK132"/>
  <c r="BK124"/>
  <c i="7" r="J139"/>
  <c r="BK135"/>
  <c r="J128"/>
  <c r="BK141"/>
  <c r="BK136"/>
  <c r="J130"/>
  <c i="8" r="J180"/>
  <c r="J178"/>
  <c r="J175"/>
  <c r="BK153"/>
  <c r="BK140"/>
  <c r="J131"/>
  <c i="2" r="J381"/>
  <c r="BK377"/>
  <c r="BK368"/>
  <c r="BK360"/>
  <c r="BK341"/>
  <c r="J313"/>
  <c r="BK301"/>
  <c r="BK297"/>
  <c r="BK289"/>
  <c r="J280"/>
  <c r="J272"/>
  <c r="J251"/>
  <c r="BK224"/>
  <c r="J195"/>
  <c r="J174"/>
  <c r="J166"/>
  <c r="J365"/>
  <c r="BK323"/>
  <c r="J301"/>
  <c r="J296"/>
  <c r="J291"/>
  <c r="J285"/>
  <c r="BK278"/>
  <c r="BK266"/>
  <c r="J238"/>
  <c r="BK219"/>
  <c r="BK204"/>
  <c r="J193"/>
  <c r="BK180"/>
  <c r="BK167"/>
  <c r="J141"/>
  <c r="BK343"/>
  <c r="BK332"/>
  <c r="BK321"/>
  <c r="J299"/>
  <c r="J288"/>
  <c r="BK280"/>
  <c r="BK272"/>
  <c r="J258"/>
  <c r="BK244"/>
  <c r="BK231"/>
  <c r="BK215"/>
  <c r="BK316"/>
  <c r="J287"/>
  <c r="J281"/>
  <c r="J275"/>
  <c r="BK270"/>
  <c r="BK258"/>
  <c r="BK238"/>
  <c r="J215"/>
  <c r="BK179"/>
  <c r="J169"/>
  <c r="BK141"/>
  <c i="3" r="J189"/>
  <c r="BK184"/>
  <c r="J171"/>
  <c r="BK161"/>
  <c r="J157"/>
  <c r="J149"/>
  <c r="BK145"/>
  <c r="J141"/>
  <c r="BK135"/>
  <c r="J186"/>
  <c r="J178"/>
  <c r="J172"/>
  <c r="BK168"/>
  <c r="BK165"/>
  <c r="J161"/>
  <c r="J154"/>
  <c r="J151"/>
  <c r="J144"/>
  <c r="BK139"/>
  <c r="J129"/>
  <c r="J192"/>
  <c r="BK185"/>
  <c r="BK177"/>
  <c r="BK174"/>
  <c r="J163"/>
  <c r="BK158"/>
  <c r="BK148"/>
  <c r="BK137"/>
  <c r="BK127"/>
  <c r="J185"/>
  <c r="J179"/>
  <c r="J173"/>
  <c r="J169"/>
  <c r="J160"/>
  <c r="J155"/>
  <c r="BK150"/>
  <c r="BK142"/>
  <c r="BK136"/>
  <c r="J128"/>
  <c i="4" r="BK168"/>
  <c r="J158"/>
  <c r="BK152"/>
  <c r="BK147"/>
  <c r="BK140"/>
  <c r="BK130"/>
  <c r="J165"/>
  <c r="J161"/>
  <c r="BK156"/>
  <c r="J149"/>
  <c r="BK141"/>
  <c r="J129"/>
  <c r="BK160"/>
  <c r="J155"/>
  <c r="J152"/>
  <c r="BK148"/>
  <c r="J142"/>
  <c r="J133"/>
  <c r="J168"/>
  <c r="BK159"/>
  <c r="BK153"/>
  <c r="J144"/>
  <c r="BK134"/>
  <c i="5" r="BK156"/>
  <c r="BK153"/>
  <c r="BK143"/>
  <c r="J139"/>
  <c r="J135"/>
  <c r="BK125"/>
  <c r="BK157"/>
  <c r="BK150"/>
  <c r="BK145"/>
  <c r="J141"/>
  <c r="J125"/>
  <c r="J154"/>
  <c r="J147"/>
  <c r="BK141"/>
  <c r="BK140"/>
  <c r="J138"/>
  <c r="BK137"/>
  <c r="J136"/>
  <c r="J133"/>
  <c r="BK132"/>
  <c r="BK129"/>
  <c r="J126"/>
  <c r="BK160"/>
  <c r="J157"/>
  <c r="J156"/>
  <c r="BK151"/>
  <c r="J149"/>
  <c r="BK148"/>
  <c r="BK147"/>
  <c r="BK146"/>
  <c r="J142"/>
  <c r="BK139"/>
  <c r="J137"/>
  <c r="BK134"/>
  <c r="BK133"/>
  <c r="J124"/>
  <c i="6" r="J163"/>
  <c r="J156"/>
  <c r="J146"/>
  <c r="J135"/>
  <c r="J126"/>
  <c r="BK162"/>
  <c r="BK157"/>
  <c r="J150"/>
  <c r="BK148"/>
  <c r="BK143"/>
  <c r="BK137"/>
  <c r="BK133"/>
  <c r="J124"/>
  <c r="J158"/>
  <c r="BK152"/>
  <c r="BK147"/>
  <c r="BK142"/>
  <c r="J132"/>
  <c r="BK128"/>
  <c r="J125"/>
  <c r="BK159"/>
  <c r="BK153"/>
  <c r="BK146"/>
  <c r="J142"/>
  <c r="J139"/>
  <c r="BK134"/>
  <c r="J131"/>
  <c r="BK123"/>
  <c i="7" r="BK142"/>
  <c r="J136"/>
  <c r="BK132"/>
  <c r="J125"/>
  <c r="BK137"/>
  <c r="J132"/>
  <c r="BK125"/>
  <c i="8" r="J181"/>
  <c r="J179"/>
  <c r="J176"/>
  <c r="J159"/>
  <c r="BK145"/>
  <c r="J139"/>
  <c r="J130"/>
  <c r="BK173"/>
  <c r="J171"/>
  <c r="J163"/>
  <c r="BK150"/>
  <c r="BK139"/>
  <c r="BK131"/>
  <c r="BK179"/>
  <c r="BK177"/>
  <c r="BK171"/>
  <c r="J167"/>
  <c r="BK158"/>
  <c r="J153"/>
  <c r="BK130"/>
  <c r="BK176"/>
  <c r="BK174"/>
  <c r="J172"/>
  <c r="BK159"/>
  <c r="J150"/>
  <c r="J140"/>
  <c r="BK132"/>
  <c i="2" r="J379"/>
  <c r="BK376"/>
  <c r="BK365"/>
  <c r="BK357"/>
  <c r="J326"/>
  <c r="J303"/>
  <c r="J294"/>
  <c r="BK284"/>
  <c r="BK279"/>
  <c r="J269"/>
  <c r="J244"/>
  <c r="BK202"/>
  <c r="BK187"/>
  <c r="J167"/>
  <c r="J366"/>
  <c r="BK346"/>
  <c r="J318"/>
  <c r="BK303"/>
  <c r="BK294"/>
  <c r="BK290"/>
  <c r="J284"/>
  <c r="J276"/>
  <c r="BK247"/>
  <c r="J231"/>
  <c r="J213"/>
  <c r="BK200"/>
  <c r="J182"/>
  <c r="BK169"/>
  <c r="J143"/>
  <c r="J360"/>
  <c r="J341"/>
  <c r="J323"/>
  <c r="J316"/>
  <c r="BK295"/>
  <c r="BK287"/>
  <c r="J277"/>
  <c r="BK271"/>
  <c r="BK264"/>
  <c r="BK241"/>
  <c r="J216"/>
  <c r="BK208"/>
  <c r="BK285"/>
  <c r="J274"/>
  <c r="J267"/>
  <c r="J243"/>
  <c r="BK175"/>
  <c r="J147"/>
  <c i="3" r="BK190"/>
  <c r="BK178"/>
  <c r="BK173"/>
  <c r="J170"/>
  <c r="BK160"/>
  <c r="BK155"/>
  <c r="J147"/>
  <c r="BK140"/>
  <c r="J132"/>
  <c r="BK182"/>
  <c r="J180"/>
  <c r="J174"/>
  <c r="J167"/>
  <c r="BK163"/>
  <c r="J158"/>
  <c r="J152"/>
  <c r="J145"/>
  <c r="J140"/>
  <c r="J137"/>
  <c r="J127"/>
  <c r="BK187"/>
  <c r="J183"/>
  <c r="J181"/>
  <c r="J176"/>
  <c r="BK171"/>
  <c r="BK162"/>
  <c r="BK154"/>
  <c r="J142"/>
  <c r="BK128"/>
  <c r="BK192"/>
  <c r="J184"/>
  <c r="BK176"/>
  <c r="BK170"/>
  <c r="J165"/>
  <c r="BK157"/>
  <c r="BK153"/>
  <c r="BK144"/>
  <c r="J139"/>
  <c r="BK129"/>
  <c i="4" r="BK171"/>
  <c r="J163"/>
  <c r="BK151"/>
  <c r="BK145"/>
  <c r="BK133"/>
  <c r="J166"/>
  <c r="J162"/>
  <c r="BK157"/>
  <c r="J146"/>
  <c r="J134"/>
  <c r="J173"/>
  <c r="BK162"/>
  <c r="J156"/>
  <c r="J153"/>
  <c r="BK149"/>
  <c r="J145"/>
  <c r="J141"/>
  <c r="BK129"/>
  <c r="BK161"/>
  <c r="J157"/>
  <c r="J150"/>
  <c r="J143"/>
  <c r="BK132"/>
  <c i="5" r="BK155"/>
  <c r="J150"/>
  <c r="BK142"/>
  <c r="BK136"/>
  <c r="J134"/>
  <c r="BK124"/>
  <c r="J155"/>
  <c r="J151"/>
  <c r="J146"/>
  <c r="J143"/>
  <c r="BK135"/>
  <c r="J132"/>
  <c r="J160"/>
  <c r="J153"/>
  <c r="J145"/>
  <c i="6" r="J148"/>
  <c r="J141"/>
  <c r="J134"/>
  <c r="J123"/>
  <c r="J160"/>
  <c r="BK156"/>
  <c r="J153"/>
  <c r="J149"/>
  <c r="J144"/>
  <c r="BK138"/>
  <c r="BK135"/>
  <c r="BK127"/>
  <c r="J122"/>
  <c r="BK155"/>
  <c r="J151"/>
  <c r="BK144"/>
  <c r="BK131"/>
  <c r="BK129"/>
  <c r="BK126"/>
  <c r="BK160"/>
  <c r="BK154"/>
  <c r="BK150"/>
  <c r="BK141"/>
  <c r="J137"/>
  <c r="J133"/>
  <c r="BK130"/>
  <c r="BK122"/>
  <c i="7" r="J141"/>
  <c r="J137"/>
  <c r="BK130"/>
  <c r="J142"/>
  <c r="BK139"/>
  <c r="J135"/>
  <c r="BK128"/>
  <c r="F35"/>
  <c i="8" r="J183"/>
  <c r="BK181"/>
  <c r="BK180"/>
  <c r="BK178"/>
  <c r="J177"/>
  <c r="BK172"/>
  <c r="BK168"/>
  <c r="J158"/>
  <c r="BK146"/>
  <c r="BK136"/>
  <c r="J132"/>
  <c r="J126"/>
  <c r="J174"/>
  <c r="J168"/>
  <c r="BK163"/>
  <c r="J154"/>
  <c r="J146"/>
  <c r="BK183"/>
  <c r="BK175"/>
  <c r="J173"/>
  <c r="BK167"/>
  <c r="BK154"/>
  <c r="J145"/>
  <c r="J136"/>
  <c r="BK126"/>
  <c i="2" r="BK381"/>
  <c r="J376"/>
  <c r="J364"/>
  <c r="J346"/>
  <c r="J332"/>
  <c r="BK309"/>
  <c r="BK299"/>
  <c r="BK293"/>
  <c r="BK282"/>
  <c r="BK277"/>
  <c r="J264"/>
  <c r="BK228"/>
  <c r="J208"/>
  <c r="J178"/>
  <c r="BK143"/>
  <c r="BK326"/>
  <c r="BK317"/>
  <c r="J297"/>
  <c r="J292"/>
  <c r="J289"/>
  <c r="BK281"/>
  <c r="J271"/>
  <c r="BK243"/>
  <c r="J228"/>
  <c r="BK216"/>
  <c r="BK198"/>
  <c r="J179"/>
  <c r="BK166"/>
  <c r="J137"/>
  <c r="J357"/>
  <c r="J338"/>
  <c r="J329"/>
  <c r="BK318"/>
  <c r="J298"/>
  <c r="J286"/>
  <c r="BK276"/>
  <c r="J270"/>
  <c r="BK251"/>
  <c r="BK217"/>
  <c r="BK213"/>
  <c l="1" r="R142"/>
  <c r="R135"/>
  <c r="R168"/>
  <c r="T177"/>
  <c r="BK186"/>
  <c r="J186"/>
  <c r="J105"/>
  <c r="BK214"/>
  <c r="J214"/>
  <c r="J106"/>
  <c r="R218"/>
  <c r="P263"/>
  <c r="BK302"/>
  <c r="J302"/>
  <c r="J110"/>
  <c r="BK322"/>
  <c r="J322"/>
  <c r="J111"/>
  <c r="R342"/>
  <c r="P367"/>
  <c r="P378"/>
  <c i="3" r="P126"/>
  <c r="P125"/>
  <c r="T134"/>
  <c r="T146"/>
  <c r="T164"/>
  <c r="P188"/>
  <c i="4" r="T128"/>
  <c r="T131"/>
  <c r="T139"/>
  <c r="T138"/>
  <c r="T164"/>
  <c i="5" r="T123"/>
  <c r="T122"/>
  <c r="P131"/>
  <c r="P130"/>
  <c i="6" r="T121"/>
  <c r="T120"/>
  <c r="T119"/>
  <c r="T161"/>
  <c i="7" r="P127"/>
  <c r="P123"/>
  <c r="P122"/>
  <c i="1" r="AU100"/>
  <c i="7" r="R134"/>
  <c r="BK140"/>
  <c r="J140"/>
  <c r="J102"/>
  <c i="8" r="R125"/>
  <c r="P166"/>
  <c i="2" r="T142"/>
  <c r="T135"/>
  <c r="T134"/>
  <c r="T168"/>
  <c r="R177"/>
  <c r="P186"/>
  <c r="P214"/>
  <c r="P218"/>
  <c r="T263"/>
  <c r="T302"/>
  <c r="R322"/>
  <c r="T342"/>
  <c r="R367"/>
  <c r="R378"/>
  <c i="3" r="BK126"/>
  <c r="J126"/>
  <c r="J98"/>
  <c r="R134"/>
  <c r="R146"/>
  <c r="BK164"/>
  <c r="J164"/>
  <c r="J102"/>
  <c r="T188"/>
  <c i="4" r="R128"/>
  <c r="R131"/>
  <c r="R139"/>
  <c r="P164"/>
  <c i="5" r="P123"/>
  <c r="P122"/>
  <c r="P121"/>
  <c i="1" r="AU98"/>
  <c i="5" r="T131"/>
  <c r="T130"/>
  <c i="6" r="P121"/>
  <c r="P120"/>
  <c r="R161"/>
  <c i="7" r="BK127"/>
  <c r="J127"/>
  <c r="J99"/>
  <c r="BK134"/>
  <c r="J134"/>
  <c r="J100"/>
  <c r="R140"/>
  <c i="8" r="P125"/>
  <c r="P124"/>
  <c r="BK166"/>
  <c r="J166"/>
  <c r="J100"/>
  <c i="2" r="P142"/>
  <c r="P135"/>
  <c r="P168"/>
  <c r="P177"/>
  <c r="R186"/>
  <c r="R214"/>
  <c r="T218"/>
  <c r="R263"/>
  <c r="R302"/>
  <c r="T322"/>
  <c r="P342"/>
  <c r="T367"/>
  <c r="T378"/>
  <c i="3" r="R126"/>
  <c r="R125"/>
  <c r="BK134"/>
  <c r="BK146"/>
  <c r="J146"/>
  <c r="J101"/>
  <c r="R164"/>
  <c r="R188"/>
  <c i="4" r="P128"/>
  <c r="BK131"/>
  <c r="J131"/>
  <c r="J99"/>
  <c r="P139"/>
  <c r="P138"/>
  <c r="BK164"/>
  <c r="J164"/>
  <c r="J102"/>
  <c i="5" r="R123"/>
  <c r="R122"/>
  <c r="BK131"/>
  <c r="J131"/>
  <c r="J100"/>
  <c i="6" r="R121"/>
  <c r="R120"/>
  <c r="R119"/>
  <c r="P161"/>
  <c i="7" r="T127"/>
  <c r="T123"/>
  <c r="T122"/>
  <c r="T134"/>
  <c r="T140"/>
  <c i="8" r="BK125"/>
  <c r="J125"/>
  <c r="J98"/>
  <c r="R166"/>
  <c r="BK170"/>
  <c r="J170"/>
  <c r="J102"/>
  <c r="R170"/>
  <c r="R169"/>
  <c i="2" r="BK142"/>
  <c r="J142"/>
  <c r="J100"/>
  <c r="BK168"/>
  <c r="J168"/>
  <c r="J101"/>
  <c r="BK177"/>
  <c r="J177"/>
  <c r="J102"/>
  <c r="T186"/>
  <c r="T185"/>
  <c r="T214"/>
  <c r="BK218"/>
  <c r="J218"/>
  <c r="J107"/>
  <c r="BK263"/>
  <c r="J263"/>
  <c r="J108"/>
  <c r="P302"/>
  <c r="P322"/>
  <c r="BK342"/>
  <c r="J342"/>
  <c r="J112"/>
  <c r="BK367"/>
  <c r="J367"/>
  <c r="J113"/>
  <c r="BK378"/>
  <c r="J378"/>
  <c r="J114"/>
  <c i="3" r="T126"/>
  <c r="T125"/>
  <c r="P134"/>
  <c r="P146"/>
  <c r="P164"/>
  <c r="BK188"/>
  <c r="J188"/>
  <c r="J103"/>
  <c i="4" r="BK128"/>
  <c r="J128"/>
  <c r="J98"/>
  <c r="P131"/>
  <c r="BK139"/>
  <c r="J139"/>
  <c r="J101"/>
  <c r="R164"/>
  <c i="5" r="BK123"/>
  <c r="J123"/>
  <c r="J98"/>
  <c r="R131"/>
  <c r="R130"/>
  <c i="6" r="BK121"/>
  <c r="BK120"/>
  <c r="J120"/>
  <c r="J97"/>
  <c r="BK161"/>
  <c r="J161"/>
  <c r="J99"/>
  <c i="7" r="R127"/>
  <c r="R123"/>
  <c r="R122"/>
  <c r="P134"/>
  <c r="P140"/>
  <c i="8" r="T125"/>
  <c r="T124"/>
  <c r="T123"/>
  <c r="T166"/>
  <c r="P170"/>
  <c r="P169"/>
  <c r="T170"/>
  <c r="T169"/>
  <c i="7" r="BK138"/>
  <c r="J138"/>
  <c r="J101"/>
  <c i="4" r="BK172"/>
  <c r="J172"/>
  <c r="J106"/>
  <c i="7" r="BK124"/>
  <c r="J124"/>
  <c r="J98"/>
  <c i="2" r="BK140"/>
  <c r="J140"/>
  <c r="J99"/>
  <c i="3" r="BK191"/>
  <c r="J191"/>
  <c r="J104"/>
  <c i="4" r="BK167"/>
  <c r="J167"/>
  <c r="J103"/>
  <c i="5" r="BK159"/>
  <c r="J159"/>
  <c r="J101"/>
  <c i="8" r="BK162"/>
  <c r="J162"/>
  <c r="J99"/>
  <c i="2" r="BK136"/>
  <c r="J136"/>
  <c r="J98"/>
  <c r="BK183"/>
  <c r="J183"/>
  <c r="J103"/>
  <c r="BK300"/>
  <c r="J300"/>
  <c r="J109"/>
  <c i="4" r="BK170"/>
  <c r="J170"/>
  <c r="J105"/>
  <c i="8" r="BK182"/>
  <c r="J182"/>
  <c r="J103"/>
  <c r="F91"/>
  <c r="J119"/>
  <c r="BF131"/>
  <c r="BF136"/>
  <c r="BF139"/>
  <c r="BF172"/>
  <c r="BF174"/>
  <c r="BF177"/>
  <c r="E113"/>
  <c r="F120"/>
  <c r="BF126"/>
  <c r="BF145"/>
  <c r="BF150"/>
  <c r="BF153"/>
  <c r="BF154"/>
  <c r="BF158"/>
  <c r="BF163"/>
  <c r="BF167"/>
  <c r="BF173"/>
  <c r="BF175"/>
  <c r="BF178"/>
  <c r="BF179"/>
  <c r="J89"/>
  <c r="J92"/>
  <c r="BF130"/>
  <c r="BF132"/>
  <c r="BF140"/>
  <c r="BF180"/>
  <c r="BF181"/>
  <c r="BF183"/>
  <c r="BF146"/>
  <c r="BF159"/>
  <c r="BF168"/>
  <c r="BF171"/>
  <c r="BF176"/>
  <c i="6" r="J121"/>
  <c r="J98"/>
  <c i="7" r="J89"/>
  <c r="F91"/>
  <c r="J92"/>
  <c r="J118"/>
  <c r="BF125"/>
  <c r="BF128"/>
  <c r="BF130"/>
  <c r="BF132"/>
  <c r="BF135"/>
  <c r="BF137"/>
  <c r="BF141"/>
  <c i="6" r="BK119"/>
  <c r="J119"/>
  <c r="J96"/>
  <c i="7" r="E85"/>
  <c r="F92"/>
  <c r="BF136"/>
  <c r="BF139"/>
  <c r="BF142"/>
  <c i="1" r="BB100"/>
  <c i="6" r="E109"/>
  <c r="F115"/>
  <c r="BF130"/>
  <c r="BF131"/>
  <c r="BF132"/>
  <c r="BF133"/>
  <c r="BF138"/>
  <c r="BF141"/>
  <c r="BF143"/>
  <c r="BF149"/>
  <c r="BF154"/>
  <c r="BF163"/>
  <c r="J89"/>
  <c r="J92"/>
  <c r="BF124"/>
  <c r="BF126"/>
  <c r="BF142"/>
  <c r="BF150"/>
  <c r="BF151"/>
  <c r="BF152"/>
  <c r="BF153"/>
  <c r="BF155"/>
  <c r="BF157"/>
  <c r="BF158"/>
  <c r="BF162"/>
  <c r="J91"/>
  <c r="F116"/>
  <c r="BF127"/>
  <c r="BF128"/>
  <c r="BF134"/>
  <c r="BF135"/>
  <c r="BF139"/>
  <c r="BF140"/>
  <c r="BF144"/>
  <c r="BF145"/>
  <c r="BF146"/>
  <c r="BF148"/>
  <c r="BF159"/>
  <c r="BF122"/>
  <c r="BF123"/>
  <c r="BF125"/>
  <c r="BF129"/>
  <c r="BF136"/>
  <c r="BF137"/>
  <c r="BF147"/>
  <c r="BF156"/>
  <c r="BF160"/>
  <c i="5" r="F92"/>
  <c r="BF124"/>
  <c r="BF133"/>
  <c r="BF136"/>
  <c r="BF137"/>
  <c r="BF139"/>
  <c r="BF141"/>
  <c r="BF143"/>
  <c r="BF151"/>
  <c r="F91"/>
  <c r="E111"/>
  <c r="J115"/>
  <c r="J118"/>
  <c r="BF126"/>
  <c r="BF132"/>
  <c r="BF144"/>
  <c r="BF145"/>
  <c r="BF146"/>
  <c r="BF153"/>
  <c r="BF154"/>
  <c r="BF155"/>
  <c r="J91"/>
  <c r="BF129"/>
  <c r="BF138"/>
  <c r="BF140"/>
  <c r="BF142"/>
  <c r="BF148"/>
  <c r="BF149"/>
  <c r="BF150"/>
  <c r="BF157"/>
  <c r="BF158"/>
  <c r="BF160"/>
  <c r="BF125"/>
  <c r="BF134"/>
  <c r="BF135"/>
  <c r="BF147"/>
  <c r="BF152"/>
  <c r="BF156"/>
  <c i="4" r="J91"/>
  <c r="J120"/>
  <c r="BF142"/>
  <c r="BF143"/>
  <c r="BF146"/>
  <c r="BF149"/>
  <c r="BF154"/>
  <c r="BF159"/>
  <c r="BF163"/>
  <c r="BF166"/>
  <c r="BF171"/>
  <c i="3" r="J134"/>
  <c r="J100"/>
  <c i="4" r="F91"/>
  <c r="E116"/>
  <c r="F123"/>
  <c r="BF130"/>
  <c r="BF137"/>
  <c r="BF141"/>
  <c r="BF150"/>
  <c r="BF151"/>
  <c r="BF153"/>
  <c r="BF155"/>
  <c r="BF156"/>
  <c r="BF158"/>
  <c r="BF162"/>
  <c r="BF165"/>
  <c r="J92"/>
  <c r="BF129"/>
  <c r="BF133"/>
  <c r="BF134"/>
  <c r="BF140"/>
  <c r="BF147"/>
  <c r="BF148"/>
  <c r="BF152"/>
  <c r="BF161"/>
  <c r="BF168"/>
  <c r="BF132"/>
  <c r="BF144"/>
  <c r="BF145"/>
  <c r="BF157"/>
  <c r="BF160"/>
  <c r="BF173"/>
  <c i="3" r="J89"/>
  <c r="BF127"/>
  <c r="BF129"/>
  <c r="BF132"/>
  <c r="BF136"/>
  <c r="BF138"/>
  <c r="BF140"/>
  <c r="BF144"/>
  <c r="BF152"/>
  <c r="BF153"/>
  <c r="BF155"/>
  <c r="BF165"/>
  <c r="BF178"/>
  <c r="BF184"/>
  <c r="BF192"/>
  <c r="E85"/>
  <c r="J91"/>
  <c r="BF128"/>
  <c r="BF137"/>
  <c r="BF141"/>
  <c r="BF145"/>
  <c r="BF151"/>
  <c r="BF154"/>
  <c r="BF159"/>
  <c r="BF160"/>
  <c r="BF161"/>
  <c r="BF162"/>
  <c r="BF166"/>
  <c r="BF167"/>
  <c r="BF168"/>
  <c r="BF172"/>
  <c r="BF175"/>
  <c r="BF179"/>
  <c r="BF180"/>
  <c r="BF181"/>
  <c r="BF182"/>
  <c r="BF183"/>
  <c r="BF186"/>
  <c r="BF189"/>
  <c r="BF190"/>
  <c r="F91"/>
  <c r="J92"/>
  <c r="F121"/>
  <c r="BF139"/>
  <c r="BF143"/>
  <c r="BF148"/>
  <c r="BF156"/>
  <c r="BF157"/>
  <c r="BF171"/>
  <c r="BF173"/>
  <c r="BF177"/>
  <c r="BF185"/>
  <c r="BF135"/>
  <c r="BF142"/>
  <c r="BF147"/>
  <c r="BF149"/>
  <c r="BF150"/>
  <c r="BF158"/>
  <c r="BF163"/>
  <c r="BF169"/>
  <c r="BF170"/>
  <c r="BF174"/>
  <c r="BF176"/>
  <c r="BF187"/>
  <c i="2" r="J91"/>
  <c r="F130"/>
  <c r="BF143"/>
  <c r="BF166"/>
  <c r="BF202"/>
  <c r="BF217"/>
  <c r="BF241"/>
  <c r="BF255"/>
  <c r="BF267"/>
  <c r="BF275"/>
  <c r="BF278"/>
  <c r="BF280"/>
  <c r="BF294"/>
  <c r="BF299"/>
  <c r="BF310"/>
  <c r="BF316"/>
  <c r="BF318"/>
  <c r="E124"/>
  <c r="F131"/>
  <c r="BF179"/>
  <c r="BF180"/>
  <c r="BF195"/>
  <c r="BF213"/>
  <c r="BF216"/>
  <c r="BF228"/>
  <c r="BF231"/>
  <c r="BF235"/>
  <c r="BF244"/>
  <c r="BF247"/>
  <c r="BF258"/>
  <c r="BF269"/>
  <c r="BF272"/>
  <c r="BF274"/>
  <c r="BF276"/>
  <c r="BF281"/>
  <c r="BF283"/>
  <c r="BF285"/>
  <c r="BF286"/>
  <c r="BF288"/>
  <c r="BF298"/>
  <c r="BF313"/>
  <c r="BF321"/>
  <c r="BF323"/>
  <c r="BF332"/>
  <c r="BF341"/>
  <c r="BF364"/>
  <c r="J89"/>
  <c r="J92"/>
  <c r="BF137"/>
  <c r="BF147"/>
  <c r="BF178"/>
  <c r="BF182"/>
  <c r="BF187"/>
  <c r="BF200"/>
  <c r="BF208"/>
  <c r="BF238"/>
  <c r="BF251"/>
  <c r="BF266"/>
  <c r="BF270"/>
  <c r="BF271"/>
  <c r="BF284"/>
  <c r="BF287"/>
  <c r="BF291"/>
  <c r="BF292"/>
  <c r="BF295"/>
  <c r="BF301"/>
  <c r="BF317"/>
  <c r="BF329"/>
  <c r="BF343"/>
  <c r="BF365"/>
  <c r="BF368"/>
  <c r="BF141"/>
  <c r="BF148"/>
  <c r="BF167"/>
  <c r="BF169"/>
  <c r="BF174"/>
  <c r="BF175"/>
  <c r="BF184"/>
  <c r="BF193"/>
  <c r="BF198"/>
  <c r="BF204"/>
  <c r="BF215"/>
  <c r="BF219"/>
  <c r="BF224"/>
  <c r="BF243"/>
  <c r="BF264"/>
  <c r="BF277"/>
  <c r="BF279"/>
  <c r="BF282"/>
  <c r="BF289"/>
  <c r="BF290"/>
  <c r="BF293"/>
  <c r="BF296"/>
  <c r="BF297"/>
  <c r="BF303"/>
  <c r="BF309"/>
  <c r="BF326"/>
  <c r="BF338"/>
  <c r="BF346"/>
  <c r="BF357"/>
  <c r="BF360"/>
  <c r="BF366"/>
  <c r="BF376"/>
  <c r="BF377"/>
  <c r="BF379"/>
  <c r="BF381"/>
  <c r="F35"/>
  <c i="1" r="BB95"/>
  <c i="3" r="F37"/>
  <c i="1" r="BD96"/>
  <c i="4" r="F35"/>
  <c i="1" r="BB97"/>
  <c i="4" r="F36"/>
  <c i="1" r="BC97"/>
  <c i="5" r="J33"/>
  <c i="1" r="AV98"/>
  <c i="6" r="J33"/>
  <c i="1" r="AV99"/>
  <c i="7" r="F33"/>
  <c i="1" r="AZ100"/>
  <c i="7" r="F37"/>
  <c i="1" r="BD100"/>
  <c i="8" r="F35"/>
  <c i="1" r="BB101"/>
  <c i="2" r="F37"/>
  <c i="1" r="BD95"/>
  <c i="3" r="F33"/>
  <c i="1" r="AZ96"/>
  <c i="3" r="F36"/>
  <c i="1" r="BC96"/>
  <c i="4" r="F37"/>
  <c i="1" r="BD97"/>
  <c i="5" r="F35"/>
  <c i="1" r="BB98"/>
  <c i="6" r="F35"/>
  <c i="1" r="BB99"/>
  <c i="7" r="J33"/>
  <c i="1" r="AV100"/>
  <c i="7" r="F36"/>
  <c i="1" r="BC100"/>
  <c i="8" r="F37"/>
  <c i="1" r="BD101"/>
  <c i="2" r="F33"/>
  <c i="1" r="AZ95"/>
  <c i="2" r="F36"/>
  <c i="1" r="BC95"/>
  <c i="4" r="J33"/>
  <c i="1" r="AV97"/>
  <c i="5" r="F36"/>
  <c i="1" r="BC98"/>
  <c i="6" r="F33"/>
  <c i="1" r="AZ99"/>
  <c i="6" r="F37"/>
  <c i="1" r="BD99"/>
  <c i="8" r="F36"/>
  <c i="1" r="BC101"/>
  <c i="2" r="J33"/>
  <c i="1" r="AV95"/>
  <c i="3" r="J33"/>
  <c i="1" r="AV96"/>
  <c i="3" r="F35"/>
  <c i="1" r="BB96"/>
  <c i="4" r="F33"/>
  <c i="1" r="AZ97"/>
  <c i="5" r="F33"/>
  <c i="1" r="AZ98"/>
  <c i="5" r="F37"/>
  <c i="1" r="BD98"/>
  <c i="6" r="F36"/>
  <c i="1" r="BC99"/>
  <c i="8" r="J33"/>
  <c i="1" r="AV101"/>
  <c i="8" r="F33"/>
  <c i="1" r="AZ101"/>
  <c i="3" l="1" r="BK133"/>
  <c r="R133"/>
  <c i="5" r="R121"/>
  <c i="4" r="R127"/>
  <c i="8" r="R124"/>
  <c r="R123"/>
  <c i="4" r="P127"/>
  <c r="P126"/>
  <c i="1" r="AU97"/>
  <c i="3" r="R124"/>
  <c i="2" r="R185"/>
  <c r="R134"/>
  <c i="6" r="P119"/>
  <c i="1" r="AU99"/>
  <c i="3" r="T133"/>
  <c r="T124"/>
  <c r="P133"/>
  <c i="8" r="P123"/>
  <c i="1" r="AU101"/>
  <c i="4" r="R138"/>
  <c i="2" r="P185"/>
  <c r="P134"/>
  <c i="1" r="AU95"/>
  <c i="5" r="T121"/>
  <c i="4" r="T127"/>
  <c r="T126"/>
  <c i="3" r="P124"/>
  <c i="1" r="AU96"/>
  <c i="2" r="BK135"/>
  <c r="J135"/>
  <c r="J97"/>
  <c i="4" r="BK127"/>
  <c r="J127"/>
  <c r="J97"/>
  <c r="BK169"/>
  <c r="J169"/>
  <c r="J104"/>
  <c i="8" r="BK124"/>
  <c r="J124"/>
  <c r="J97"/>
  <c i="3" r="BK125"/>
  <c r="J125"/>
  <c r="J97"/>
  <c i="7" r="BK123"/>
  <c r="J123"/>
  <c r="J97"/>
  <c i="2" r="BK185"/>
  <c r="J185"/>
  <c r="J104"/>
  <c i="8" r="BK169"/>
  <c r="J169"/>
  <c r="J101"/>
  <c i="4" r="BK138"/>
  <c r="J138"/>
  <c r="J100"/>
  <c i="5" r="BK122"/>
  <c r="J122"/>
  <c r="J97"/>
  <c r="BK130"/>
  <c r="J130"/>
  <c r="J99"/>
  <c i="3" r="F34"/>
  <c i="1" r="BA96"/>
  <c i="4" r="F34"/>
  <c i="1" r="BA97"/>
  <c i="5" r="F34"/>
  <c i="1" r="BA98"/>
  <c i="6" r="J30"/>
  <c i="1" r="AG99"/>
  <c i="7" r="F34"/>
  <c i="1" r="BA100"/>
  <c r="BC94"/>
  <c r="AY94"/>
  <c i="8" r="J34"/>
  <c i="1" r="AW101"/>
  <c r="AT101"/>
  <c i="2" r="J34"/>
  <c i="1" r="AW95"/>
  <c r="AT95"/>
  <c i="6" r="J34"/>
  <c i="1" r="AW99"/>
  <c r="AT99"/>
  <c i="8" r="F34"/>
  <c i="1" r="BA101"/>
  <c i="2" r="F34"/>
  <c i="1" r="BA95"/>
  <c i="6" r="F34"/>
  <c i="1" r="BA99"/>
  <c r="AZ94"/>
  <c r="AV94"/>
  <c r="AK29"/>
  <c r="BD94"/>
  <c r="W33"/>
  <c i="3" r="J34"/>
  <c i="1" r="AW96"/>
  <c r="AT96"/>
  <c i="4" r="J34"/>
  <c i="1" r="AW97"/>
  <c r="AT97"/>
  <c i="5" r="J34"/>
  <c i="1" r="AW98"/>
  <c r="AT98"/>
  <c i="7" r="J34"/>
  <c i="1" r="AW100"/>
  <c r="AT100"/>
  <c r="BB94"/>
  <c r="W31"/>
  <c i="3" l="1" r="BK124"/>
  <c r="J124"/>
  <c r="J96"/>
  <c i="4" r="R126"/>
  <c r="BK126"/>
  <c r="J126"/>
  <c r="J96"/>
  <c i="5" r="BK121"/>
  <c r="J121"/>
  <c i="3" r="J133"/>
  <c r="J99"/>
  <c i="7" r="BK122"/>
  <c r="J122"/>
  <c i="2" r="BK134"/>
  <c r="J134"/>
  <c i="8" r="BK123"/>
  <c r="J123"/>
  <c i="1" r="AN99"/>
  <c i="6" r="J39"/>
  <c i="5" r="J30"/>
  <c i="1" r="AG98"/>
  <c i="7" r="J30"/>
  <c i="1" r="AG100"/>
  <c r="AX94"/>
  <c r="W29"/>
  <c r="AU94"/>
  <c i="2" r="J30"/>
  <c i="1" r="AG95"/>
  <c r="BA94"/>
  <c r="W30"/>
  <c i="8" r="J30"/>
  <c i="1" r="AG101"/>
  <c r="W32"/>
  <c i="2" l="1" r="J39"/>
  <c i="7" r="J39"/>
  <c i="5" r="J39"/>
  <c i="8" r="J39"/>
  <c i="5" r="J96"/>
  <c i="8" r="J96"/>
  <c i="7" r="J96"/>
  <c i="2" r="J96"/>
  <c i="1" r="AN101"/>
  <c r="AN95"/>
  <c r="AN98"/>
  <c r="AN100"/>
  <c i="3" r="J30"/>
  <c i="1" r="AG96"/>
  <c i="4" r="J30"/>
  <c i="1" r="AG97"/>
  <c r="AW94"/>
  <c r="AK30"/>
  <c i="3" l="1" r="J39"/>
  <c i="4" r="J39"/>
  <c i="1" r="AN96"/>
  <c r="AN97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<sst xmlns="http://schemas.openxmlformats.org/spreadsheetml/2006/main">
  <si>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</si>
  <si>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</si>
  <si>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</si>
  <si>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</si>
  <si>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</si>
  <si>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{8939e0fe-a4aa-4583-833e-0393d17f36e0}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</si>
  <si>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</si>
  <si>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</si>
  <si>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</si>
  <si>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</si>
  <si>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</si>
  <si>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</si>
  <si>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</si>
  <si>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</si>
  <si>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01-22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</si>
  <si>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</si>
  <si>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</si>
  <si>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Bytové jádra - Volgogradská 161</t>
  </si>
  <si>
    <t>KSO:</t>
  </si>
  <si>
    <t>CC-CZ:</t>
  </si>
  <si>
    <t>Místo:</t>
  </si>
  <si>
    <t xml:space="preserve"> </t>
  </si>
  <si>
    <t>Datum:</t>
  </si>
  <si>
    <t>19. 1. 2022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</si>
  <si>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</si>
  <si>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</si>
  <si>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</si>
  <si>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</si>
  <si>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</si>
  <si>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</si>
  <si>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</si>
  <si>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</si>
  <si>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</si>
  <si>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</si>
  <si>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</si>
  <si>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</si>
  <si>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</si>
  <si>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</si>
  <si>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</si>
  <si>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</si>
  <si>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</si>
  <si>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</si>
  <si>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</si>
  <si>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</si>
  <si>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</si>
  <si>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</si>
  <si>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</si>
  <si>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</si>
  <si>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</si>
  <si>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</si>
  <si>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</si>
  <si>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</si>
  <si>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</si>
  <si>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</si>
  <si>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</si>
  <si>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</si>
  <si>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</si>
  <si>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</si>
  <si>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</si>
  <si>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</si>
  <si>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</si>
  <si>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</si>
  <si>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</si>
  <si>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</si>
  <si>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</si>
  <si>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</si>
  <si>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</si>
  <si>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</si>
  <si>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</si>
  <si>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</si>
  <si>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</si>
  <si>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</si>
  <si>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</si>
  <si>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</si>
  <si>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</si>
  <si>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</si>
  <si>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</si>
  <si>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</si>
  <si>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</si>
  <si>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Architektonicko-stavební</t>
  </si>
  <si>
    <t>STA</t>
  </si>
  <si>
    <t>1</t>
  </si>
  <si>
    <t>{9fddb95f-f1d7-4249-a747-b1550e988b26}</t>
  </si>
  <si>
    <t>D.1.4.1</t>
  </si>
  <si>
    <t>Zdravotechnická instalace</t>
  </si>
  <si>
    <t>{e454fac2-8e42-47f2-8141-965fb328ad7b}</t>
  </si>
  <si>
    <t>D.1.4.2</t>
  </si>
  <si>
    <t>Plynoinstalace</t>
  </si>
  <si>
    <t>{364bdb8d-4d39-489c-bed7-1c21d8127f77}</t>
  </si>
  <si>
    <t>D.1.4.3</t>
  </si>
  <si>
    <t>Vzduchotechnika</t>
  </si>
  <si>
    <t>{30812fc5-37da-46ab-803e-2f10f6049307}</t>
  </si>
  <si>
    <t>D.1.4.4</t>
  </si>
  <si>
    <t xml:space="preserve">Silnoproudá elektrotechnika - úpravy pro koupelnu a WC </t>
  </si>
  <si>
    <t>{29278792-eedd-44be-ab7c-0d907e360b55}</t>
  </si>
  <si>
    <t>D.1</t>
  </si>
  <si>
    <t>VRN</t>
  </si>
  <si>
    <t>{1213484b-b3ed-4e20-afef-25c8df9aa2ac}</t>
  </si>
  <si>
    <t>SO 02</t>
  </si>
  <si>
    <t>Plynovodní přípojka</t>
  </si>
  <si>
    <t>{0ec77635-b24a-4b94-984c-f4bc61c7a608}</t>
  </si>
  <si>
    <t>omítkaStěn</t>
  </si>
  <si>
    <t>Omítka stěn</t>
  </si>
  <si>
    <t>386,16</t>
  </si>
  <si>
    <t>2</t>
  </si>
  <si>
    <t>OmítkaStrop</t>
  </si>
  <si>
    <t>Omítka stropů</t>
  </si>
  <si>
    <t>136,64</t>
  </si>
  <si>
    <t>KRYCÍ LIST SOUPISU PRACÍ</t>
  </si>
  <si>
    <t>podlaha</t>
  </si>
  <si>
    <t xml:space="preserve">podlaha celkem  - samonivelák</t>
  </si>
  <si>
    <t>180,21</t>
  </si>
  <si>
    <t>obklad</t>
  </si>
  <si>
    <t>168,495</t>
  </si>
  <si>
    <t>Objekt:</t>
  </si>
  <si>
    <t>D.1.1 - Architektonicko-stavební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</si>
  <si>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</si>
  <si>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</si>
  <si>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</si>
  <si>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</si>
  <si>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</si>
  <si>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</si>
  <si>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</si>
  <si>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</si>
  <si>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</si>
  <si>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</si>
  <si>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</si>
  <si>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</si>
  <si>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</si>
  <si>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</si>
  <si>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</si>
  <si>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</si>
  <si>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</si>
  <si>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</si>
  <si>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</si>
  <si>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</si>
  <si>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</si>
  <si>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</si>
  <si>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</si>
  <si>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</si>
  <si>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</si>
  <si>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</si>
  <si>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</si>
  <si>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</si>
  <si>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</si>
  <si>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</si>
  <si>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</si>
  <si>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</si>
  <si>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</si>
  <si>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</si>
  <si>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</si>
  <si>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</si>
  <si>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</si>
  <si>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</si>
  <si>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</si>
  <si>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</si>
  <si>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</si>
  <si>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</si>
  <si>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3462443521</t>
  </si>
  <si>
    <t>Vyzdívka soklu v koupelně tl. 50 mm z pórobetonových přesných tvárnic</t>
  </si>
  <si>
    <t>m2</t>
  </si>
  <si>
    <t>4</t>
  </si>
  <si>
    <t>VV</t>
  </si>
  <si>
    <t>1,52*0,1*9</t>
  </si>
  <si>
    <t>Součet</t>
  </si>
  <si>
    <t>Vodorovné konstrukce</t>
  </si>
  <si>
    <t>411386621</t>
  </si>
  <si>
    <t>Zabetonování prostupů v instalačních šachtách ve stropech železobetonových ze suchých směsí, včetně bednění, odbednění, výztuže a zajištění potrubí skelnou vatou s folií (materiál v ceně), plochy přes 0,09 do 0,25 m2</t>
  </si>
  <si>
    <t>kus</t>
  </si>
  <si>
    <t>6</t>
  </si>
  <si>
    <t>Úpravy povrchů, podlahy a osazování výplní</t>
  </si>
  <si>
    <t>94</t>
  </si>
  <si>
    <t>611321131</t>
  </si>
  <si>
    <t>Potažení vnitřních ploch vápenocementovým štukem tloušťky do 3 mm vodorovných konstrukcí stropů rovných</t>
  </si>
  <si>
    <t>592892614</t>
  </si>
  <si>
    <t>(8,06+7,34)*7</t>
  </si>
  <si>
    <t>(7,14+7,28)*2</t>
  </si>
  <si>
    <t>612142001</t>
  </si>
  <si>
    <t>Potažení vnitřních ploch pletivem v ploše nebo pruzích, na plném podkladu sklovláknitým vtlačením do tmelu stěn</t>
  </si>
  <si>
    <t>95</t>
  </si>
  <si>
    <t>612321131</t>
  </si>
  <si>
    <t>Potažení vnitřních ploch vápenocementovým štukem tloušťky do 3 mm svislých konstrukcí stěn</t>
  </si>
  <si>
    <t>-74551100</t>
  </si>
  <si>
    <t>"2 x střední byt"</t>
  </si>
  <si>
    <t>(2,05+1,63+1,74)*2,7*2</t>
  </si>
  <si>
    <t>(0,85+0,125+1,52+0,1)*2,7*2</t>
  </si>
  <si>
    <t>(0,85+1,52+1,05)*0,7*2</t>
  </si>
  <si>
    <t>3,4*2*2,7*2</t>
  </si>
  <si>
    <t>(1,74+2,05)*2,7*2</t>
  </si>
  <si>
    <t>-(0,8*2*3+0,7*2*2+0,62*2,7+1,5*1,5)*2</t>
  </si>
  <si>
    <t>Mezisoučet</t>
  </si>
  <si>
    <t>"7 * krajný byt"</t>
  </si>
  <si>
    <t>(2,05+1,69+1,97)*2,7*7</t>
  </si>
  <si>
    <t>(0,85+0,125+1,52+0,1)*2,7*7</t>
  </si>
  <si>
    <t>(0,85+1,52+1,05)*0,7*7</t>
  </si>
  <si>
    <t>3,4*2*2,7*7</t>
  </si>
  <si>
    <t>(1,97+2,05)*2,7*7</t>
  </si>
  <si>
    <t>-((0,8*2)*(3*3+2*4)+0,7*2*2*7+0,62*2,7*7+1,5*1,5*7)</t>
  </si>
  <si>
    <t>5</t>
  </si>
  <si>
    <t>642942111</t>
  </si>
  <si>
    <t>Osazování zárubní nebo rámů kovových dveřních lisovaných nebo z úhelníků bez dveřních křídel na cementovou maltu, plochy otvoru do 2,5 m2</t>
  </si>
  <si>
    <t>10</t>
  </si>
  <si>
    <t>M</t>
  </si>
  <si>
    <t>55331335</t>
  </si>
  <si>
    <t xml:space="preserve">zárubeň ocelová pro panel  80 700 L/P</t>
  </si>
  <si>
    <t>8</t>
  </si>
  <si>
    <t>12</t>
  </si>
  <si>
    <t>9</t>
  </si>
  <si>
    <t>Ostatní konstrukce a práce, bourání</t>
  </si>
  <si>
    <t>7</t>
  </si>
  <si>
    <t>952902021</t>
  </si>
  <si>
    <t>Čištění budov při provádění oprav a udržovacích prací podlah hladkých zametením</t>
  </si>
  <si>
    <t>14</t>
  </si>
  <si>
    <t>5,42*3,4*2</t>
  </si>
  <si>
    <t>5,71*3,4*7</t>
  </si>
  <si>
    <t>3,4*5,1*4</t>
  </si>
  <si>
    <t>952902031</t>
  </si>
  <si>
    <t>Čištění budov při provádění oprav a udržovacích prací podlah hladkých omytím</t>
  </si>
  <si>
    <t>16</t>
  </si>
  <si>
    <t>91</t>
  </si>
  <si>
    <t>977211111</t>
  </si>
  <si>
    <t>Řezání konstrukcí stěnovou pilou železobetonových průměru řezané výztuže do 16 mm hloubka řezu do 200 mm</t>
  </si>
  <si>
    <t>m</t>
  </si>
  <si>
    <t>-2119935370</t>
  </si>
  <si>
    <t>2*2*9</t>
  </si>
  <si>
    <t>997</t>
  </si>
  <si>
    <t>Přesun sutě</t>
  </si>
  <si>
    <t>997013211</t>
  </si>
  <si>
    <t>Vnitrostaveništní doprava suti a vybouraných hmot vodorovně do 50 m svisle ručně (nošením po schodech) pro budovy a haly výšky do 6 m</t>
  </si>
  <si>
    <t>t</t>
  </si>
  <si>
    <t>20</t>
  </si>
  <si>
    <t>11</t>
  </si>
  <si>
    <t>997013501</t>
  </si>
  <si>
    <t>Odvoz suti a vybouraných hmot na skládku nebo meziskládku se složením, na vzdálenost do 1 km</t>
  </si>
  <si>
    <t>22</t>
  </si>
  <si>
    <t>997013509</t>
  </si>
  <si>
    <t>Odvoz suti a vybouraných hmot na skládku nebo meziskládku se složením, na vzdálenost Příplatek k ceně za každý další i započatý 1 km přes 1 km</t>
  </si>
  <si>
    <t>24</t>
  </si>
  <si>
    <t>21,099*15 'Přepočtené koeficientem množství</t>
  </si>
  <si>
    <t>13</t>
  </si>
  <si>
    <t>997013831</t>
  </si>
  <si>
    <t>Poplatek za uložení stavebního odpadu na skládce (skládkovné) směsného</t>
  </si>
  <si>
    <t>26</t>
  </si>
  <si>
    <t>998</t>
  </si>
  <si>
    <t>Přesun hmot</t>
  </si>
  <si>
    <t>998011002</t>
  </si>
  <si>
    <t>Přesun hmot pro budovy občanské výstavby, bydlení, výrobu a služby s nosnou svislou konstrukcí zděnou z cihel, tvárnic nebo kamene vodorovná dopravní vzdálenost do 100 m pro budovy výšky přes 6 do 12 m</t>
  </si>
  <si>
    <t>28</t>
  </si>
  <si>
    <t>PSV</t>
  </si>
  <si>
    <t>Práce a dodávky PSV</t>
  </si>
  <si>
    <t>711</t>
  </si>
  <si>
    <t>Izolace proti vodě, vlhkosti a plynům</t>
  </si>
  <si>
    <t>104</t>
  </si>
  <si>
    <t>711191101</t>
  </si>
  <si>
    <t>Provedení izolace proti zemní vlhkosti hydroizolační stěrkou na ploše vodorovné V jednovrstvá na betonu</t>
  </si>
  <si>
    <t>475806468</t>
  </si>
  <si>
    <t xml:space="preserve">koupelna </t>
  </si>
  <si>
    <t>1,51*1,52*7+1,45*1,52*2+0,2*1,52*9</t>
  </si>
  <si>
    <t>WC</t>
  </si>
  <si>
    <t>0,85*1,05*9</t>
  </si>
  <si>
    <t>105</t>
  </si>
  <si>
    <t>58581246</t>
  </si>
  <si>
    <t>stěrka hydroizolační jednosložková do interiéru pod dlažbu</t>
  </si>
  <si>
    <t>kg</t>
  </si>
  <si>
    <t>32</t>
  </si>
  <si>
    <t>-1435628422</t>
  </si>
  <si>
    <t>P</t>
  </si>
  <si>
    <t>Poznámka k položce:_x000d_
Spotřeba: 0,5 kg/m2, tl. 1 mm</t>
  </si>
  <si>
    <t>106</t>
  </si>
  <si>
    <t>711192101</t>
  </si>
  <si>
    <t>Provedení izolace proti zemní vlhkosti hydroizolační stěrkou na ploše svislé S jednovrstvá na betonu</t>
  </si>
  <si>
    <t>-1129043311</t>
  </si>
  <si>
    <t>koupelny</t>
  </si>
  <si>
    <t>(1,52*2+2*2)*9</t>
  </si>
  <si>
    <t>107</t>
  </si>
  <si>
    <t>59030301</t>
  </si>
  <si>
    <t>stěrka hydroizolační jednosložková do interiéru pro suché sádrokartonové podlahy</t>
  </si>
  <si>
    <t>-32089491</t>
  </si>
  <si>
    <t>Poznámka k položce:_x000d_
Spotřeba: 1,5 kg/m2</t>
  </si>
  <si>
    <t>101</t>
  </si>
  <si>
    <t>711411001</t>
  </si>
  <si>
    <t xml:space="preserve">Provedení izolace proti povrchové a podpovrchové tlakové vodě natěradly a tmely za studena  na ploše vodorovné V nátěrem penetračním</t>
  </si>
  <si>
    <t>1013507299</t>
  </si>
  <si>
    <t>102</t>
  </si>
  <si>
    <t>23531182</t>
  </si>
  <si>
    <t>hmota nátěrová epoxidová 2-složková penetrační lité podlahy</t>
  </si>
  <si>
    <t>-378263752</t>
  </si>
  <si>
    <t>179,215518459246*0,00033 'Přepočtené koeficientem množství</t>
  </si>
  <si>
    <t>98</t>
  </si>
  <si>
    <t>711412001</t>
  </si>
  <si>
    <t xml:space="preserve">Provedení izolace proti povrchové a podpovrchové tlakové vodě natěradly a tmely za studena  na ploše svislé S nátěrem penetračním</t>
  </si>
  <si>
    <t>739008378</t>
  </si>
  <si>
    <t>omítkaStěn+OmítkaStrop</t>
  </si>
  <si>
    <t>103</t>
  </si>
  <si>
    <t>58124965</t>
  </si>
  <si>
    <t>hmota nátěrová akrylátová základní penetrační transparentní</t>
  </si>
  <si>
    <t>litr</t>
  </si>
  <si>
    <t>2098388687</t>
  </si>
  <si>
    <t>691,295*0,00033 'Přepočtené koeficientem množství</t>
  </si>
  <si>
    <t>100</t>
  </si>
  <si>
    <t>998711102</t>
  </si>
  <si>
    <t xml:space="preserve">Přesun hmot pro izolace proti vodě, vlhkosti a plynům  stanovený z hmotnosti přesunovaného materiálu vodorovná dopravní vzdálenost do 50 m v objektech výšky přes 6 do 12 m</t>
  </si>
  <si>
    <t>1101982189</t>
  </si>
  <si>
    <t>751</t>
  </si>
  <si>
    <t>751398021</t>
  </si>
  <si>
    <t>Montáž ostatních zařízení větrací mřížky stěnové, průřezu do 0,040 m2</t>
  </si>
  <si>
    <t>30</t>
  </si>
  <si>
    <t>751398821</t>
  </si>
  <si>
    <t>Demontáž ostatních zařízení větrací mřížky stěnové, průřezu do 0,040 m2</t>
  </si>
  <si>
    <t>17</t>
  </si>
  <si>
    <t>55341410</t>
  </si>
  <si>
    <t>průvětrník mřížový s klapkami 15x15cm</t>
  </si>
  <si>
    <t>34</t>
  </si>
  <si>
    <t>763</t>
  </si>
  <si>
    <t>Konstrukce suché výstavby</t>
  </si>
  <si>
    <t>19</t>
  </si>
  <si>
    <t>763111333</t>
  </si>
  <si>
    <t>Příčka ze sádrokartonových desek s nosnou konstrukcí z jednoduchých ocelových profilů UW, CW jednoduše opláštěná deskou impregnovanou H2 tl. 12,5 mm, příčka tl. 100 mm, profil 75 TI tl. 60 mm, EI 30, Rw 45 dB</t>
  </si>
  <si>
    <t>38</t>
  </si>
  <si>
    <t>2,595*2,75*9</t>
  </si>
  <si>
    <t>1,45*2,75*2</t>
  </si>
  <si>
    <t>1,51*2,75*7</t>
  </si>
  <si>
    <t>763111336</t>
  </si>
  <si>
    <t>Příčka ze sádrokartonových desek s nosnou konstrukcí z jednoduchých ocelových profilů UW, CW jednoduše opláštěná deskou impregnovanou H2 tl. 12,5 mm, příčka tl. 125 mm, profil 100 TI tl. 80 mm, EI 30, Rw 48 dB</t>
  </si>
  <si>
    <t>40</t>
  </si>
  <si>
    <t>763111712</t>
  </si>
  <si>
    <t>Příčka ze sádrokartonových desek ostatní konstrukce a práce na příčkách ze sádrokartonových desek kluzné napojení příčky ke stropu</t>
  </si>
  <si>
    <t>42</t>
  </si>
  <si>
    <t>2,595*9+1,45*9</t>
  </si>
  <si>
    <t>763111717</t>
  </si>
  <si>
    <t>Příčka ze sádrokartonových desek ostatní konstrukce a práce na příčkách ze sádrokartonových desek základní penetrační nátěr</t>
  </si>
  <si>
    <t>44</t>
  </si>
  <si>
    <t>(1,51*2,7*2*2+1,52*2,7*2+(0,125+0,85)*2,7)*7</t>
  </si>
  <si>
    <t>(1,45*2,7*2*2+1,52*2,7*2+(0,125+0,85)*2,7)*2</t>
  </si>
  <si>
    <t>23</t>
  </si>
  <si>
    <t>763111722</t>
  </si>
  <si>
    <t>Příčka ze sádrokartonových desek ostatní konstrukce a práce na příčkách ze sádrokartonových desek ochrana rohů úhelníky pozinkované</t>
  </si>
  <si>
    <t>46</t>
  </si>
  <si>
    <t>2,75*9</t>
  </si>
  <si>
    <t>763111761</t>
  </si>
  <si>
    <t>Příčka ze sádrokartonových desek Příplatek k cenám za zahuštění profilů u příček s nosnou konstrukcí z jednoduchých profilů na vzdálenost 31 cm</t>
  </si>
  <si>
    <t>48</t>
  </si>
  <si>
    <t>108</t>
  </si>
  <si>
    <t>763111761R00</t>
  </si>
  <si>
    <t>-1799450583</t>
  </si>
  <si>
    <t>1,45*1,5*9</t>
  </si>
  <si>
    <t>109</t>
  </si>
  <si>
    <t>60726280</t>
  </si>
  <si>
    <t>deska dřevoštěpková OSB 3 P+D nebroušená tl 25mm</t>
  </si>
  <si>
    <t>-952908447</t>
  </si>
  <si>
    <t>25</t>
  </si>
  <si>
    <t>7631118111</t>
  </si>
  <si>
    <t>Demontáž příček umakartových bytových jader, včetně rámu</t>
  </si>
  <si>
    <t>50</t>
  </si>
  <si>
    <t>2,5*2,75*9+1,42*2*2,75*9+0,86*2,75*9+0,85*2,75*3</t>
  </si>
  <si>
    <t>763131411</t>
  </si>
  <si>
    <t>Podhled ze sádrokartonových desek dvouvrstvá zavěšená spodní konstrukce z ocelových profilů CD, UD jednoduše opláštěná deskou standardní A, tl. 12,5 mm, bez TI</t>
  </si>
  <si>
    <t>52</t>
  </si>
  <si>
    <t>"WC"</t>
  </si>
  <si>
    <t>27</t>
  </si>
  <si>
    <t>763131451</t>
  </si>
  <si>
    <t>Podhled ze sádrokartonových desek dvouvrstvá zavěšená spodní konstrukce z ocelových profilů CD, UD jednoduše opláštěná deskou impregnovanou H2, tl. 12,5 mm, bez TI</t>
  </si>
  <si>
    <t>54</t>
  </si>
  <si>
    <t xml:space="preserve">koupelny </t>
  </si>
  <si>
    <t>1,52*1,45*2+1,52*1,51*7</t>
  </si>
  <si>
    <t>29</t>
  </si>
  <si>
    <t>763131714</t>
  </si>
  <si>
    <t>Podhled ze sádrokartonových desek ostatní práce a konstrukce na podhledech ze sádrokartonových desek základní penetrační nátěr</t>
  </si>
  <si>
    <t>58</t>
  </si>
  <si>
    <t>20,474+8,033</t>
  </si>
  <si>
    <t>763131831</t>
  </si>
  <si>
    <t>Demontáž podhledu nebo samostatného požárního předělu ze sádrokartonových desek s nosnou konstrukcí jednovrstvou z ocelových profilů, opláštění jednoduché</t>
  </si>
  <si>
    <t>60</t>
  </si>
  <si>
    <t>1,52*1,45*2</t>
  </si>
  <si>
    <t>1,52*1,51*7</t>
  </si>
  <si>
    <t>766</t>
  </si>
  <si>
    <t>Konstrukce truhlářské</t>
  </si>
  <si>
    <t>31</t>
  </si>
  <si>
    <t>766495100</t>
  </si>
  <si>
    <t>Ostatní práce zhotovení otvorů pro instalační dvířka, plochy přes 0,25 do 0,90 m2</t>
  </si>
  <si>
    <t>62</t>
  </si>
  <si>
    <t>0,6*0,9*12</t>
  </si>
  <si>
    <t>59030714</t>
  </si>
  <si>
    <t xml:space="preserve">dvířka revizní pro instal.šachtu  600x900mm z lamina ,včetně úchytů</t>
  </si>
  <si>
    <t>64</t>
  </si>
  <si>
    <t>33</t>
  </si>
  <si>
    <t>766660001</t>
  </si>
  <si>
    <t>Montáž dveřních křídel dřevěných nebo plastových otevíravých do ocelové zárubně povrchově upravených jednokřídlových, šířky do 800 mm</t>
  </si>
  <si>
    <t>66</t>
  </si>
  <si>
    <t>2*9</t>
  </si>
  <si>
    <t>61162854</t>
  </si>
  <si>
    <t>dveře vnitřní foliované plné 1křídlové 70x197 cm,včetně kování kovového ,dekor dřevo</t>
  </si>
  <si>
    <t>68</t>
  </si>
  <si>
    <t>35</t>
  </si>
  <si>
    <t>766660720</t>
  </si>
  <si>
    <t>Montáž dveřních doplňků větrací mřížky s vyříznutím otvoru,včetně dodávky mřížky z AL profilů 400x80mm</t>
  </si>
  <si>
    <t>70</t>
  </si>
  <si>
    <t>36</t>
  </si>
  <si>
    <t>766691914</t>
  </si>
  <si>
    <t>Ostatní práce vyvěšení nebo zavěšení křídel s případným uložením a opětovným zavěšením po provedení stavebních změn dřevěných dveřních, plochy do 2 m2</t>
  </si>
  <si>
    <t>72</t>
  </si>
  <si>
    <t>37</t>
  </si>
  <si>
    <t>766811112</t>
  </si>
  <si>
    <t>Montáž kuchyňských linek korpusu spodních skříněk šroubovaných na stěnu, šířky jednoho dílu přes 600 do 1200 mm</t>
  </si>
  <si>
    <t>74</t>
  </si>
  <si>
    <t>Poznámka k položce:_x000d_
tl. lamina min. 18 mm, dekor drevo s panty a tlumením na raminku, ve spodní časti 4x šuplík s kolejničkami, zavírače zásuvek a dvířek s měkkým dorazem, skříńka nad digestoř, spodní skřínka 600 mm na kolečkách s vrchní deskou (možnost vytažení - v budoucnu možnost náhrady za myčku). ABS hrany min. tl. 2 mm, zbylé spodní skřínky na nožkach ( překrytí dř. soklem). Pracovní deska tl. min. 28 mm včetně nerez hrany u sporáku. 1 ks vrchní skřínky 400 mm sklo - např. číré nebo mléčné.</t>
  </si>
  <si>
    <t>96</t>
  </si>
  <si>
    <t>766811115</t>
  </si>
  <si>
    <t>Montáž kuchyňských linek korpusu spodních skříněk na nožičky (včetně vyrovnání), šířky jednoho dílu do 600 mm</t>
  </si>
  <si>
    <t>161794359</t>
  </si>
  <si>
    <t>766811116</t>
  </si>
  <si>
    <t>Montáž kuchyňských linek korpusu spodních skříněk na nožičky (včetně vyrovnání), šířky jednoho dílu přes 600 do 1200 mm</t>
  </si>
  <si>
    <t>76</t>
  </si>
  <si>
    <t>39</t>
  </si>
  <si>
    <t>766811144</t>
  </si>
  <si>
    <t>Montáž kuchyňských linek korpusu horních skříněk Příplatek k ceně za usazení vestavěných spotřebičů digestoře</t>
  </si>
  <si>
    <t>78</t>
  </si>
  <si>
    <t>766811151</t>
  </si>
  <si>
    <t>Montáž kuchyňských linek korpusu horních skříněk šroubovaných na stěnu, šířky jednoho dílu do 600 mm</t>
  </si>
  <si>
    <t>80</t>
  </si>
  <si>
    <t>41</t>
  </si>
  <si>
    <t>766811152</t>
  </si>
  <si>
    <t>Montáž kuchyňských linek korpusu horních skříněk šroubovaných na stěnu, šířky jednoho dílu přes 600 do 1200 mm</t>
  </si>
  <si>
    <t>82</t>
  </si>
  <si>
    <t>766811212</t>
  </si>
  <si>
    <t>Montáž kuchyňských linek pracovní desky bez výřezu, délky jednoho dílu přes 1000 do 2000 mm</t>
  </si>
  <si>
    <t>84</t>
  </si>
  <si>
    <t>43</t>
  </si>
  <si>
    <t>766811221</t>
  </si>
  <si>
    <t>Montáž kuchyňských linek pracovní desky Příplatek k ceně za vyřezání otvoru (včetně zaměření)</t>
  </si>
  <si>
    <t>86</t>
  </si>
  <si>
    <t>766811223</t>
  </si>
  <si>
    <t>Montáž kuchyňských linek pracovní desky Příplatek k ceně za usazení dřezu (včetně silikonu)</t>
  </si>
  <si>
    <t>88</t>
  </si>
  <si>
    <t>45</t>
  </si>
  <si>
    <t>766811311</t>
  </si>
  <si>
    <t>Montáž kuchyňských linek dvířek spodních skříněk plných</t>
  </si>
  <si>
    <t>90</t>
  </si>
  <si>
    <t>766811351</t>
  </si>
  <si>
    <t>Montáž kuchyňských linek dvířek horních skříněk plných</t>
  </si>
  <si>
    <t>92</t>
  </si>
  <si>
    <t>47</t>
  </si>
  <si>
    <t>554125021</t>
  </si>
  <si>
    <t>Kuchyňská linka dl.1800,včetně pracovní desky a lišt</t>
  </si>
  <si>
    <t>55231082</t>
  </si>
  <si>
    <t>dřez nerez s odkládací ploškou vestavný matný 560 x 480mm</t>
  </si>
  <si>
    <t>49</t>
  </si>
  <si>
    <t>766811421</t>
  </si>
  <si>
    <t>Montáž lišt plastových zaklapávacích na kuchyňských linkách</t>
  </si>
  <si>
    <t>ks</t>
  </si>
  <si>
    <t>766811461</t>
  </si>
  <si>
    <t>Montáž kuchyňských linek zásuvek výsuvů</t>
  </si>
  <si>
    <t>51</t>
  </si>
  <si>
    <t>766811462</t>
  </si>
  <si>
    <t>Montáž kuchyňských linek zásuvek tlumiče</t>
  </si>
  <si>
    <t>766812820</t>
  </si>
  <si>
    <t>Demontáž kuchyňských linek dřevěných nebo kovových včetně skříněk uchycených na stěně, délky do 1500 mm</t>
  </si>
  <si>
    <t>53</t>
  </si>
  <si>
    <t>766821111</t>
  </si>
  <si>
    <t>Montáž nábytku vestavěného korpusu skříně policové jednokřídlové</t>
  </si>
  <si>
    <t>766821112</t>
  </si>
  <si>
    <t>Montáž nábytku vestavěného korpusu skříně dvoukřídlové</t>
  </si>
  <si>
    <t>55</t>
  </si>
  <si>
    <t>766821131</t>
  </si>
  <si>
    <t>Montáž nábytku vestavěného dílu boku nebo mezistěny</t>
  </si>
  <si>
    <t>110</t>
  </si>
  <si>
    <t>56</t>
  </si>
  <si>
    <t>766821141</t>
  </si>
  <si>
    <t>Montáž nábytku vestavěného dveří otvíravých</t>
  </si>
  <si>
    <t>112</t>
  </si>
  <si>
    <t>57</t>
  </si>
  <si>
    <t>766821142</t>
  </si>
  <si>
    <t>Montáž nábytku vestavěného dveří posuvných</t>
  </si>
  <si>
    <t>114</t>
  </si>
  <si>
    <t>607222791</t>
  </si>
  <si>
    <t>Skříň vestavěná do předsíně 1100x600x2750mm</t>
  </si>
  <si>
    <t>116</t>
  </si>
  <si>
    <t>59</t>
  </si>
  <si>
    <t>60722281</t>
  </si>
  <si>
    <t>Skříň vestavěná spižní 600 x 600x2750 mm</t>
  </si>
  <si>
    <t>118</t>
  </si>
  <si>
    <t>97</t>
  </si>
  <si>
    <t>766825811</t>
  </si>
  <si>
    <t xml:space="preserve">Demontáž nábytku vestavěného  skříní jednokřídlových</t>
  </si>
  <si>
    <t>1290080834</t>
  </si>
  <si>
    <t>766825821</t>
  </si>
  <si>
    <t>Demontáž nábytku vestavěného skříní dvoukřídlových</t>
  </si>
  <si>
    <t>120</t>
  </si>
  <si>
    <t>61</t>
  </si>
  <si>
    <t>998766202</t>
  </si>
  <si>
    <t>Přesun hmot pro konstrukce truhlářské stanovený procentní sazbou (%) z ceny vodorovná dopravní vzdálenost do 50 m v objektech výšky přes 6 do 12 m</t>
  </si>
  <si>
    <t>%</t>
  </si>
  <si>
    <t>122</t>
  </si>
  <si>
    <t>767</t>
  </si>
  <si>
    <t>Konstrukce zámečnické</t>
  </si>
  <si>
    <t>767641800</t>
  </si>
  <si>
    <t>Demontáž dveřních zárubní odřezáním od upevnění, plochy dveří do 2,5 m2</t>
  </si>
  <si>
    <t>124</t>
  </si>
  <si>
    <t>771</t>
  </si>
  <si>
    <t>Podlahy z dlaždic</t>
  </si>
  <si>
    <t>771574131</t>
  </si>
  <si>
    <t>Montáž podlah z dlaždic keramických lepených flexibilním lepidlem režných nebo glazovaných protiskluzných nebo reliefovaných do 50 ks/ m2</t>
  </si>
  <si>
    <t>128</t>
  </si>
  <si>
    <t>65</t>
  </si>
  <si>
    <t>771579191</t>
  </si>
  <si>
    <t>Montáž podlah z dlaždic keramických Příplatek k cenám za plochu do 5 m2 jednotlivě</t>
  </si>
  <si>
    <t>130</t>
  </si>
  <si>
    <t>59761504</t>
  </si>
  <si>
    <t xml:space="preserve">dlažba keramická protiskluzová  25 x 25 x 8 cm</t>
  </si>
  <si>
    <t>132</t>
  </si>
  <si>
    <t>31,243*1,1 "Přepočtené koeficientem množství</t>
  </si>
  <si>
    <t>67</t>
  </si>
  <si>
    <t>771579192</t>
  </si>
  <si>
    <t>Montáž podlah z dlaždic keramických Příplatek k cenám za podlahy v omezeném prostoru</t>
  </si>
  <si>
    <t>134</t>
  </si>
  <si>
    <t>1,05*0,85*9</t>
  </si>
  <si>
    <t>771579196.1</t>
  </si>
  <si>
    <t>Montáž podlah z dlaždic keramických Příplatek k cenám za dvousložkový spárovací tmel</t>
  </si>
  <si>
    <t>136</t>
  </si>
  <si>
    <t>69</t>
  </si>
  <si>
    <t>771579197</t>
  </si>
  <si>
    <t>Montáž podlah z dlaždic keramických Příplatek k cenám za dvousložkové lepidlo</t>
  </si>
  <si>
    <t>138</t>
  </si>
  <si>
    <t>771990111</t>
  </si>
  <si>
    <t>Vyrovnání podkladní vrstvy samonivelační stěrkou tl. 4 mm, min. pevnosti 15 MPa</t>
  </si>
  <si>
    <t>140</t>
  </si>
  <si>
    <t>(8,06+0,91+2,14+7,34)*7+(7,28+7,14+2,14+0,91+8,06)*2</t>
  </si>
  <si>
    <t>71</t>
  </si>
  <si>
    <t>998771102</t>
  </si>
  <si>
    <t>Přesun hmot pro podlahy z dlaždic stanovený z hmotnosti přesunovaného materiálu vodorovná dopravní vzdálenost do 50 m v objektech výšky přes 6 do 12 m</t>
  </si>
  <si>
    <t>142</t>
  </si>
  <si>
    <t>776</t>
  </si>
  <si>
    <t>Podlahy povlakové</t>
  </si>
  <si>
    <t>776201812</t>
  </si>
  <si>
    <t>Demontáž povlakových podlahovin lepených ručně s podložkou</t>
  </si>
  <si>
    <t>144</t>
  </si>
  <si>
    <t>8,06*7+0,91*9+2,14*9+7,34*7+7,14*2+7,28*2</t>
  </si>
  <si>
    <t>73</t>
  </si>
  <si>
    <t>776231111</t>
  </si>
  <si>
    <t>Montáž podlahovin z vinylu lepením lamel nebo čtverců standardním lepidlem</t>
  </si>
  <si>
    <t>146</t>
  </si>
  <si>
    <t>8,06*7+7,28*2+7,34*7+7,14*2</t>
  </si>
  <si>
    <t>28411052</t>
  </si>
  <si>
    <t>dílce vinylové tl3,0 mm,nášlap.vrstva 0,70 mm,úpr.PUR, tř.zátěže 23/34/43,otlak 0,05mm,R10,tř.otěru T,Bfl S1,bez ftalátů</t>
  </si>
  <si>
    <t>148</t>
  </si>
  <si>
    <t>136,64*1,1 "Přepočtené koeficientem množství</t>
  </si>
  <si>
    <t>75</t>
  </si>
  <si>
    <t>776411111</t>
  </si>
  <si>
    <t>Montáž soklíků lepením obvodových, výšky do 80 mm</t>
  </si>
  <si>
    <t>150</t>
  </si>
  <si>
    <t>((1,74+1,63+2,05)*2-1,45+3,4*2+(0,1+1,52+0,125+0,85)*2)*2</t>
  </si>
  <si>
    <t>-(0,8*3+0,7*2+0,6)*2</t>
  </si>
  <si>
    <t>((1,97+1,69+2,05)*2-1,45+3,4*2+(0,1+1,52+0,125+0,85)*2)*7</t>
  </si>
  <si>
    <t>-((0,8*3+0,7*2+0,6)*3+(0,8*2+0,7*2+0,6)*2)</t>
  </si>
  <si>
    <t>28411007</t>
  </si>
  <si>
    <t>lišta soklová plast 15 x 50 mm</t>
  </si>
  <si>
    <t>152</t>
  </si>
  <si>
    <t>167,28*1,02 "Přepočtené koeficientem množství</t>
  </si>
  <si>
    <t>998776102</t>
  </si>
  <si>
    <t>Přesun hmot pro podlahy povlakové stanovený z hmotnosti přesunovaného materiálu vodorovná dopravní vzdálenost do 50 m v objektech výšky přes 6 do 12 m</t>
  </si>
  <si>
    <t>156</t>
  </si>
  <si>
    <t>781</t>
  </si>
  <si>
    <t>Dokončovací práce - obklady</t>
  </si>
  <si>
    <t>79</t>
  </si>
  <si>
    <t>781411810</t>
  </si>
  <si>
    <t>Demontáž obkladů z obkladaček pórovinových kladených do malty</t>
  </si>
  <si>
    <t>158</t>
  </si>
  <si>
    <t>781474115</t>
  </si>
  <si>
    <t>Montáž obkladů vnitřních stěn z dlaždic keramických lepených flexibilním lepidlem režných nebo glazovaných hladkých přes 22 do 25 ks/m2</t>
  </si>
  <si>
    <t>160</t>
  </si>
  <si>
    <t>(1,52*2*2+1,45*2*2)*2</t>
  </si>
  <si>
    <t>(1,51*2*2+1,52*2*2)*7</t>
  </si>
  <si>
    <t>-0,7*2*9</t>
  </si>
  <si>
    <t>1,05*2*2*9</t>
  </si>
  <si>
    <t>kuchyň</t>
  </si>
  <si>
    <t>2,4*0,7*9</t>
  </si>
  <si>
    <t>1,5*(2,05-0,6)*9</t>
  </si>
  <si>
    <t>81</t>
  </si>
  <si>
    <t>59761039</t>
  </si>
  <si>
    <t xml:space="preserve">obkládačky keramické  (bílé i barevné) přes 22 do 25 ks/m2</t>
  </si>
  <si>
    <t>162</t>
  </si>
  <si>
    <t>168,495*1,05 "Přepočtené koeficientem množství</t>
  </si>
  <si>
    <t>781479192</t>
  </si>
  <si>
    <t>Montáž obkladů vnitřních stěn z dlaždic keramických Příplatek k cenám za obklady v omezeném prostoru</t>
  </si>
  <si>
    <t>164</t>
  </si>
  <si>
    <t>83</t>
  </si>
  <si>
    <t>781479196</t>
  </si>
  <si>
    <t>Montáž obkladů vnitřních stěn z dlaždic keramických Příplatek k cenám za dvousložkový spárovací tmel</t>
  </si>
  <si>
    <t>166</t>
  </si>
  <si>
    <t>781479197</t>
  </si>
  <si>
    <t>Montáž obkladů vnitřních stěn z dlaždic keramických Příplatek k cenám za dvousložkové lepidlo</t>
  </si>
  <si>
    <t>168</t>
  </si>
  <si>
    <t>85</t>
  </si>
  <si>
    <t>998781102</t>
  </si>
  <si>
    <t>Přesun hmot pro obklady keramické stanovený z hmotnosti přesunovaného materiálu vodorovná dopravní vzdálenost do 50 m v objektech výšky přes 6 do 12 m</t>
  </si>
  <si>
    <t>170</t>
  </si>
  <si>
    <t>783</t>
  </si>
  <si>
    <t>Dokončovací práce - nátěry</t>
  </si>
  <si>
    <t>783301313</t>
  </si>
  <si>
    <t>Příprava podkladu zámečnických konstrukcí před provedením nátěru odmaštění odmašťovačem ředidlovým</t>
  </si>
  <si>
    <t>172</t>
  </si>
  <si>
    <t>"topení"</t>
  </si>
  <si>
    <t>(0,2*0,6*2*10)*9</t>
  </si>
  <si>
    <t>"koupelna"</t>
  </si>
  <si>
    <t>(2*3,14*0,05)*2,7*2*9</t>
  </si>
  <si>
    <t>"zárubně"</t>
  </si>
  <si>
    <t>((2*2+0,7)*(0,08+2*0,05))*9</t>
  </si>
  <si>
    <t>87</t>
  </si>
  <si>
    <t>783314203</t>
  </si>
  <si>
    <t>Základní antikorozní nátěr zámečnických konstrukcí jednonásobný syntetický samozákladující</t>
  </si>
  <si>
    <t>174</t>
  </si>
  <si>
    <t>783317101</t>
  </si>
  <si>
    <t>Krycí nátěr (email) zámečnických konstrukcí jednonásobný syntetický standardní</t>
  </si>
  <si>
    <t>176</t>
  </si>
  <si>
    <t>784</t>
  </si>
  <si>
    <t>Dokončovací práce - malby a tapety</t>
  </si>
  <si>
    <t>89</t>
  </si>
  <si>
    <t>784181101</t>
  </si>
  <si>
    <t>Penetrace podkladu jednonásobná základní akrylátová v místnostech výšky do 3,80 m</t>
  </si>
  <si>
    <t>178</t>
  </si>
  <si>
    <t>784211101</t>
  </si>
  <si>
    <t>Malby z malířských směsí otěruvzdorných za mokra dvojnásobné, bílé za mokra otěruvzdorné výborně v místnostech výšky do 3,80 m</t>
  </si>
  <si>
    <t>180</t>
  </si>
  <si>
    <t>D.1.4.1 - Zdravotechnická instalace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</si>
  <si>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</si>
  <si>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</si>
  <si>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</si>
  <si>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</si>
  <si>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HZS - Hodinové zúčtovací sazby</t>
  </si>
  <si>
    <t>997013213</t>
  </si>
  <si>
    <t>Vnitrostaveništní doprava suti a vybouraných hmot vodorovně do 50 m svisle ručně (nošením po schodech) pro budovy a haly výšky přes 9 do 12 m</t>
  </si>
  <si>
    <t>1,866*19 "Přepočtené koeficientem množství</t>
  </si>
  <si>
    <t>721</t>
  </si>
  <si>
    <t>Zdravotechnika - vnitřní kanalizace</t>
  </si>
  <si>
    <t>721171803</t>
  </si>
  <si>
    <t>Demontáž potrubí z novodurových trub odpadních nebo připojovacích do D 75</t>
  </si>
  <si>
    <t>721174042</t>
  </si>
  <si>
    <t>Potrubí z plastových trub polypropylenové připojovací DN 40</t>
  </si>
  <si>
    <t>18</t>
  </si>
  <si>
    <t>721174043</t>
  </si>
  <si>
    <t>Potrubí z plastových trub polypropylenové připojovací DN 50</t>
  </si>
  <si>
    <t>721194104</t>
  </si>
  <si>
    <t>Vyměření přípojek na potrubí vyvedení a upevnění odpadních výpustek DN 40</t>
  </si>
  <si>
    <t>721194105</t>
  </si>
  <si>
    <t>Vyměření přípojek na potrubí vyvedení a upevnění odpadních výpustek DN 50</t>
  </si>
  <si>
    <t>721212121</t>
  </si>
  <si>
    <t>Odtokové sprchové žlaby se zápachovou uzávěrkou a krycím roštem délky 600 mm</t>
  </si>
  <si>
    <t>721220801</t>
  </si>
  <si>
    <t>Demontáž zápachových uzávěrek do DN 70</t>
  </si>
  <si>
    <t>721290111</t>
  </si>
  <si>
    <t>Zkouška těsnosti kanalizace v objektech vodou do DN 125</t>
  </si>
  <si>
    <t>721290822</t>
  </si>
  <si>
    <t>Vnitrostaveništní přemístění vybouraných (demontovaných) hmot vnitřní kanalizace vodorovně do 100 m v objektech výšky přes 6 do 12 m</t>
  </si>
  <si>
    <t>721300922</t>
  </si>
  <si>
    <t>Pročištění ležatých svodů do DN 300</t>
  </si>
  <si>
    <t>998721102</t>
  </si>
  <si>
    <t>Přesun hmot pro vnitřní kanalizace stanovený z hmotnosti přesunovaného materiálu vodorovná dopravní vzdálenost do 50 m v objektech výšky přes 6 do 12 m</t>
  </si>
  <si>
    <t>722</t>
  </si>
  <si>
    <t>Zdravotechnika - vnitřní vodovod</t>
  </si>
  <si>
    <t>722130801</t>
  </si>
  <si>
    <t>Demontáž potrubí z ocelových trubek pozinkovaných závitových do DN 25</t>
  </si>
  <si>
    <t>722171912</t>
  </si>
  <si>
    <t>Odříznutí trubky nebo tvarovky u rozvodů vody z plastů D přes 16 do 20 mm</t>
  </si>
  <si>
    <t>722173912</t>
  </si>
  <si>
    <t>Spoje rozvodů vody z plastů svary polyfuzí D přes 16 do 20 mm</t>
  </si>
  <si>
    <t>722174002</t>
  </si>
  <si>
    <t>Potrubí z plastových trubek z polypropylenu (PPR) svařovaných polyfuzně PN 16 (SDR 7,4) D 20 x 2,8</t>
  </si>
  <si>
    <t>722179192</t>
  </si>
  <si>
    <t>Příplatek k ceně rozvody vody z plastů za práce malého rozsahu na zakázce při průměru trubek do 32 mm, do 15 svarů</t>
  </si>
  <si>
    <t>soubor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</si>
  <si>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</si>
  <si>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</si>
  <si>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</si>
  <si>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</si>
  <si>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722190401</t>
  </si>
  <si>
    <t>Zřízení přípojek na potrubí vyvedení a upevnění výpustek do DN 25</t>
  </si>
  <si>
    <t>722190901</t>
  </si>
  <si>
    <t>Opravy ostatní uzavření nebo otevření vodovodního potrubí při opravách včetně vypuštění a napuštění</t>
  </si>
  <si>
    <t>722220861</t>
  </si>
  <si>
    <t>Demontáž armatur závitových se dvěma závity do G 3/4</t>
  </si>
  <si>
    <t>722232122</t>
  </si>
  <si>
    <t>Armatury se dvěma závity kulové kohouty PN 42 do 185 °C plnoprůtokové vnitřní závit G 1/2</t>
  </si>
  <si>
    <t>722260811</t>
  </si>
  <si>
    <t>Demontáž vodoměrů závitových G 1/2</t>
  </si>
  <si>
    <t>722260921</t>
  </si>
  <si>
    <t>Oprava vodoměrů zpětná montáž vodoměrů závitových do potrubí z trubek ocelových G 1/2</t>
  </si>
  <si>
    <t>722290226</t>
  </si>
  <si>
    <t>Zkoušky, proplach a desinfekce vodovodního potrubí zkoušky těsnosti vodovodního potrubí závitového do DN 50</t>
  </si>
  <si>
    <t>722290234</t>
  </si>
  <si>
    <t>Zkoušky, proplach a desinfekce vodovodního potrubí proplach a desinfekce vodovodního potrubí do DN 80</t>
  </si>
  <si>
    <t>722290822</t>
  </si>
  <si>
    <t>Vnitrostaveništní přemístění vybouraných (demontovaných) hmot vnitřní vodovod vodorovně do 100 m v objektech výšky přes 6 do 12 m</t>
  </si>
  <si>
    <t>998722102</t>
  </si>
  <si>
    <t>Přesun hmot pro vnitřní vodovod stanovený z hmotnosti přesunovaného materiálu vodorovná dopravní vzdálenost do 50 m v objektech výšky přes 6 do 12 m</t>
  </si>
  <si>
    <t>725</t>
  </si>
  <si>
    <t>Zdravotechnika - zařizovací předměty</t>
  </si>
  <si>
    <t>725110811</t>
  </si>
  <si>
    <t>Demontáž klozetů splachovacích s nádrží nebo tlakovým splachovačem</t>
  </si>
  <si>
    <t>725112171</t>
  </si>
  <si>
    <t>Zařízení záchodů kombi klozety s hlubokým splachováním odpad vodorovný</t>
  </si>
  <si>
    <t>55167399</t>
  </si>
  <si>
    <t>sedátko klozetové duroplastové bílé</t>
  </si>
  <si>
    <t>63</t>
  </si>
  <si>
    <t>725119122</t>
  </si>
  <si>
    <t>Zařízení záchodů montáž klozetových mís kombi</t>
  </si>
  <si>
    <t>-2135568561</t>
  </si>
  <si>
    <t>725210821</t>
  </si>
  <si>
    <t>Demontáž umyvadel bez výtokových armatur umyvadel</t>
  </si>
  <si>
    <t>725211601</t>
  </si>
  <si>
    <t>Umyvadla keramická bez výtokových armatur se zápachovou uzávěrkou připevněná na stěnu šrouby bílá bez sloupu nebo krytu na sifon 500 mm</t>
  </si>
  <si>
    <t>725220841</t>
  </si>
  <si>
    <t>Demontáž van ocelových rohových</t>
  </si>
  <si>
    <t>7252441241</t>
  </si>
  <si>
    <t>Sprchové dveře sprchové do niky rámové se skleněnou výplní tl. 5 mm posuvné, šířky 1500 mm</t>
  </si>
  <si>
    <t>725291641</t>
  </si>
  <si>
    <t xml:space="preserve">Doplňky zařízení koupelen a záchodů  nerezové madlo sprchové 750 x 450 mm</t>
  </si>
  <si>
    <t>-72503913</t>
  </si>
  <si>
    <t>725310823</t>
  </si>
  <si>
    <t>Demontáž dřezů jednodílných bez výtokových armatur vestavěných v kuchyňských sestavách</t>
  </si>
  <si>
    <t>725590812</t>
  </si>
  <si>
    <t>Vnitrostaveništní přemístění vybouraných (demontovaných) hmot zařizovacích předmětů vodorovně do 100 m v objektech výšky přes 6 do 12 m</t>
  </si>
  <si>
    <t>725813111</t>
  </si>
  <si>
    <t>Ventily rohové bez připojovací trubičky nebo flexi hadičky G 1/2</t>
  </si>
  <si>
    <t>725813112</t>
  </si>
  <si>
    <t>Ventily rohové bez připojovací trubičky nebo flexi hadičky pračkové G 3/4</t>
  </si>
  <si>
    <t>725821326</t>
  </si>
  <si>
    <t>Baterie dřezové stojánkové pákové s otáčivým ústím a délkou ramínka 265 mm,s vyměnitelnou kartuší,záruka 5 let,český výrobce</t>
  </si>
  <si>
    <t>725822611</t>
  </si>
  <si>
    <t>Baterie umyvadlové stojánkové pákové bez výpusti, s vyměnitelnou kartuší ,záruka 5 let,český výrobce</t>
  </si>
  <si>
    <t>725831315</t>
  </si>
  <si>
    <t>Baterie vanové nástěnné pákové s automatickým přepínačem a sprchou,s vyměnitelnou kartuší,záruka 5 let,český výrobce</t>
  </si>
  <si>
    <t>725860811</t>
  </si>
  <si>
    <t>Demontáž zápachových uzávěrek pro zařizovací předměty jednoduchých</t>
  </si>
  <si>
    <t>725861102</t>
  </si>
  <si>
    <t>Zápachové uzávěrky zařizovacích předmětů pro umyvadla DN 40</t>
  </si>
  <si>
    <t>725862103</t>
  </si>
  <si>
    <t>Zápachové uzávěrky zařizovacích předmětů pro dřezy DN 40/50</t>
  </si>
  <si>
    <t>725864311</t>
  </si>
  <si>
    <t>Zápachové uzávěrky zařizovacích předmětů pro koupací vany s kulovým kloubem na odtoku DN 40/50</t>
  </si>
  <si>
    <t>725865502</t>
  </si>
  <si>
    <t>Zápachové uzávěrky zařizovacích předmětů odpadní soupravy se zápachovou uzávěrkou DN 40 s přívodem vody G 3/4</t>
  </si>
  <si>
    <t>725R00</t>
  </si>
  <si>
    <t>Úprava otopného tělesa - žebřík (demontáž stavajícího, úprava napojení , dodávka menšího otopného tělesa - žebřík)</t>
  </si>
  <si>
    <t>-2119159755</t>
  </si>
  <si>
    <t>998725102</t>
  </si>
  <si>
    <t>Přesun hmot pro zařizovací předměty stanovený z hmotnosti přesunovaného materiálu vodorovná dopravní vzdálenost do 50 m v objektech výšky přes 6 do 12 m</t>
  </si>
  <si>
    <t>727</t>
  </si>
  <si>
    <t>Zdravotechnika - požární ochrana</t>
  </si>
  <si>
    <t>727121102</t>
  </si>
  <si>
    <t>Protipožární ochranné manžety z jedné strany dělící konstrukce požární odolnost EI 90 D 40</t>
  </si>
  <si>
    <t>727121107</t>
  </si>
  <si>
    <t>Protipožární ochranné manžety z jedné strany dělící konstrukce požární odolnost EI 90 D 110</t>
  </si>
  <si>
    <t>HZS</t>
  </si>
  <si>
    <t>Hodinové zúčtovací sazby</t>
  </si>
  <si>
    <t>HZS4232</t>
  </si>
  <si>
    <t>Hodinové zúčtovací sazby ostatních profesí revizní a kontrolní činnost technik odborný - bakteriologické zkoušky</t>
  </si>
  <si>
    <t>hod</t>
  </si>
  <si>
    <t>262144</t>
  </si>
  <si>
    <t>D.1.4.2 - Plynoinstalace</t>
  </si>
  <si>
    <t xml:space="preserve">    723 - Zdravotechnika - vnitřní plynovod</t>
  </si>
  <si>
    <t>M - Práce a dodávky M</t>
  </si>
  <si>
    <t xml:space="preserve">    23-M - Montáže potrubí</t>
  </si>
  <si>
    <t>971052231</t>
  </si>
  <si>
    <t>Vybourání a prorážení otvorů v železobetonových příčkách a zdech základových nebo nadzákladových, plochy do 0,0225 m2, tl. do 150 mm</t>
  </si>
  <si>
    <t>971052241</t>
  </si>
  <si>
    <t>Vybourání a prorážení otvorů v železobetonových příčkách a zdech základových nebo nadzákladových, plochy do 0,0225 m2, tl. do 300 mm</t>
  </si>
  <si>
    <t>1,32*19 "Přepočtené koeficientem množství</t>
  </si>
  <si>
    <t>723</t>
  </si>
  <si>
    <t>Zdravotechnika - vnitřní plynovod</t>
  </si>
  <si>
    <t>723120804</t>
  </si>
  <si>
    <t>Demontáž potrubí svařovaného z ocelových trubek závitových do DN 25</t>
  </si>
  <si>
    <t>723120805</t>
  </si>
  <si>
    <t>Demontáž potrubí svařovaného z ocelových trubek závitových přes 25 do DN 50</t>
  </si>
  <si>
    <t>723150366</t>
  </si>
  <si>
    <t>Potrubí z ocelových trubek hladkých chráničky Ø 44,5/2,6</t>
  </si>
  <si>
    <t>723150367</t>
  </si>
  <si>
    <t>Potrubí z ocelových trubek hladkých chráničky Ø 57/2,9</t>
  </si>
  <si>
    <t>723160204</t>
  </si>
  <si>
    <t>Přípojky k plynoměrům spojované na závit bez ochozu G 1</t>
  </si>
  <si>
    <t>723160334</t>
  </si>
  <si>
    <t>Přípojky k plynoměrům rozpěrky přípojek G 1</t>
  </si>
  <si>
    <t>723160804</t>
  </si>
  <si>
    <t>Demontáž přípojek k plynoměrům spojovaných na závit bez ochozu G 1</t>
  </si>
  <si>
    <t>pár</t>
  </si>
  <si>
    <t>723160831</t>
  </si>
  <si>
    <t>Demontáž přípojek k plynoměrům rozpěrek G 1</t>
  </si>
  <si>
    <t>723181022</t>
  </si>
  <si>
    <t>Potrubí z měděných trubek tvrdých, spojovaných lisováním DN 15</t>
  </si>
  <si>
    <t>723181023</t>
  </si>
  <si>
    <t>Potrubí z měděných trubek tvrdých, spojovaných lisováním DN 20</t>
  </si>
  <si>
    <t>723181024</t>
  </si>
  <si>
    <t>Potrubí z měděných trubek tvrdých, spojovaných lisováním DN 25</t>
  </si>
  <si>
    <t>723181025</t>
  </si>
  <si>
    <t>Potrubí z měděných trubek tvrdých, spojovaných lisováním DN 32</t>
  </si>
  <si>
    <t>723181026</t>
  </si>
  <si>
    <t>Potrubí z měděných trubek tvrdých, spojovaných lisováním DN 40</t>
  </si>
  <si>
    <t>723190105</t>
  </si>
  <si>
    <t>Přípojky plynovodní ke spotřebičům z hadic nerezových vnitřní závit G 1/2 FF, délky 100 cm</t>
  </si>
  <si>
    <t>723190251</t>
  </si>
  <si>
    <t>Přípojky plynovodní ke strojům a zařízením z trubek vyvedení a upevnění plynovodních výpustek na potrubí DN 15</t>
  </si>
  <si>
    <t>723190901</t>
  </si>
  <si>
    <t>Opravy plynovodního potrubí uzavření nebo otevření potrubí</t>
  </si>
  <si>
    <t>723190907</t>
  </si>
  <si>
    <t>Opravy plynovodního potrubí odvzdušnění a napuštění potrubí</t>
  </si>
  <si>
    <t>723231162</t>
  </si>
  <si>
    <t>Armatury se dvěma závity kohouty kulové PN 42 do 185°C plnoprůtokové vnitřní závit těžká řada G 1/2</t>
  </si>
  <si>
    <t>723231165</t>
  </si>
  <si>
    <t>Armatury se dvěma závity kohouty kulové PN 42 do 185°C plnoprůtokové vnitřní závit těžká řada G 1 1/4</t>
  </si>
  <si>
    <t>723231166</t>
  </si>
  <si>
    <t>Armatury se dvěma závity kohouty kulové PN 42 do 185°C plnoprůtokové vnitřní závit těžká řada G 1 1/2</t>
  </si>
  <si>
    <t>723260801</t>
  </si>
  <si>
    <t>Demontáž plynoměrů maximální průtok Q (m3/hod) do 16 m3/h</t>
  </si>
  <si>
    <t>723261912</t>
  </si>
  <si>
    <t>Montáž plynoměrů při rekonstrukci plynoinstalací s odvzdušněním a odzkoušením maximální průtok Q (m3/h) 6 m3/h</t>
  </si>
  <si>
    <t>723290822</t>
  </si>
  <si>
    <t>Vnitrostaveništní přemítění vybouraných (demontovaných) hmot vnitřní plynovod vodorovně do 100 m v objektech výšky přes 6 do 12 m</t>
  </si>
  <si>
    <t>998723102</t>
  </si>
  <si>
    <t>Přesun hmot pro vnitřní plynovod stanovený z hmotnosti přesunovaného materiálu vodorovná dopravní vzdálenost do 50 m v objektech výšky přes 6 do 12 m</t>
  </si>
  <si>
    <t>725610810</t>
  </si>
  <si>
    <t>Demontáž plynových sporáků normálních nebo kombinovaných</t>
  </si>
  <si>
    <t>725610911</t>
  </si>
  <si>
    <t xml:space="preserve">Opravy plynových sporáků  zpětná montáž plynových sporáků bez úpravy instalace</t>
  </si>
  <si>
    <t>892798925</t>
  </si>
  <si>
    <t>783617611</t>
  </si>
  <si>
    <t>Krycí nátěr (email) armatur a kovových potrubí potrubí do DN 50 mm dvojnásobný syntetický standardní</t>
  </si>
  <si>
    <t>Práce a dodávky M</t>
  </si>
  <si>
    <t>23-M</t>
  </si>
  <si>
    <t>Montáže potrubí</t>
  </si>
  <si>
    <t>230230016</t>
  </si>
  <si>
    <t>Tlakové zkoušky hlavní vzduchem 0,6 MPa DN 50</t>
  </si>
  <si>
    <t>HZS4212</t>
  </si>
  <si>
    <t>Hodinové zúčtovací sazby ostatních profesí revizní a kontrolní činnost revizní technik specialista- Revize plynoinstalace</t>
  </si>
  <si>
    <t>D.1.4.3 - Vzduchotechnika</t>
  </si>
  <si>
    <t>0,369*19 "Přepočtené koeficientem množství</t>
  </si>
  <si>
    <t>997013843</t>
  </si>
  <si>
    <t>Poplatek za uložení stavebního odpadu na skládce (skládkovné) odpadního materiálu po otryskávání s obsahem nebezpečných látek zatříděného do katalogu odpadů pod kódem 120 116</t>
  </si>
  <si>
    <t>751122011</t>
  </si>
  <si>
    <t>Montáž ventilátoru radiálního nízkotlakého nástěnného základního, průměru do 100 mm</t>
  </si>
  <si>
    <t>54233100</t>
  </si>
  <si>
    <t>ventilátor radiální malý plastový (např.EB 100 NT),100m3/h,příkon 28W/230V/50Hz/IP44, s nast.doběhem</t>
  </si>
  <si>
    <t>542331001</t>
  </si>
  <si>
    <t>ventilátor radiální malý plastový (např.EBB 175 T),155m3/h,příkon 26W/230V/50Hz/IP44,s nastavitelným doběhem DO PODHLEDU</t>
  </si>
  <si>
    <t>751377011</t>
  </si>
  <si>
    <t>Montáž odsávacích stropů, zákrytů odsávacího zákrytu (digestoř) bytového vestavěného</t>
  </si>
  <si>
    <t>553810111</t>
  </si>
  <si>
    <t>Digestoř kuchyňská bytová vestavná 220m3/h,80W/230V ,rozměr 524x289mm</t>
  </si>
  <si>
    <t>751510041</t>
  </si>
  <si>
    <t>Vzduchotechnické potrubí z pozinkovaného plechu kruhové, trouba spirálně vinutá bez příruby, průměru do 100 mm- montáž včetně tvarovek</t>
  </si>
  <si>
    <t>751510042</t>
  </si>
  <si>
    <t>Vzduchotechnické potrubí z pozinkovaného plechu kruhové, trouba spirálně vinutá bez příruby, průměru přes 100 do 200 mm-montáž včetně tvarovek</t>
  </si>
  <si>
    <t>42981010</t>
  </si>
  <si>
    <t>trouba VZT kruhová spirálně vinutá Pz tl 0,5mm D 100mm</t>
  </si>
  <si>
    <t>429810151</t>
  </si>
  <si>
    <t>trouba VZT kruhová spirálně vinutá Pz tl 0,5mm D 125mm</t>
  </si>
  <si>
    <t>429810152</t>
  </si>
  <si>
    <t>trouba VZT kruhová spirálně vinutá Pz tl 0,5mm D 160mm</t>
  </si>
  <si>
    <t>42981015</t>
  </si>
  <si>
    <t>trouba VZT kruhová spirálně vinutá Pz tl 0,5mm D 180mm</t>
  </si>
  <si>
    <t>751514177</t>
  </si>
  <si>
    <t>Montáž oblouku do plechového potrubí kruhového bez příruby, průměru do 100 mm</t>
  </si>
  <si>
    <t>42981080</t>
  </si>
  <si>
    <t>oblouk segmentový VZT Pz 45° D 100mm</t>
  </si>
  <si>
    <t>751514478</t>
  </si>
  <si>
    <t>Montáž přechodu osového nebo pravoúhlého do plechového potrubí kruhového bez příruby, průměru přes 100 do 200 mm</t>
  </si>
  <si>
    <t>429811101</t>
  </si>
  <si>
    <t>přechod osový VZT Pz D 100/125mm</t>
  </si>
  <si>
    <t>429811102</t>
  </si>
  <si>
    <t>přechod osový VZT Pz D 125/160mm</t>
  </si>
  <si>
    <t>429811103</t>
  </si>
  <si>
    <t>přechod osový VZT Pz D 160/180mm</t>
  </si>
  <si>
    <t>751514288</t>
  </si>
  <si>
    <t>Montáž kalhotového kusu nebo odbočky jednostranné do plechového potrubí kruhového bez příruby, průměru přes 100 do 200 mm</t>
  </si>
  <si>
    <t>429811511</t>
  </si>
  <si>
    <t>odbočka jednostranná VZT Pz 90° D 100/100/100mm</t>
  </si>
  <si>
    <t>429811602</t>
  </si>
  <si>
    <t>odbočka jednostranná VZT Pz 90° D 125/125/100mm</t>
  </si>
  <si>
    <t>429811603</t>
  </si>
  <si>
    <t>odbočka jednostranná VZT Pz 90° D 160/160/100mm</t>
  </si>
  <si>
    <t>429811604</t>
  </si>
  <si>
    <t>odbočka jednostranná VZT Pz 90° D 180/180/100mm</t>
  </si>
  <si>
    <t>751514776</t>
  </si>
  <si>
    <t>Montáž protidešťové stříšky nebo výfukové hlavice do plechového potrubí kruhové bez příruby, průměru přes 100 do 200 mm</t>
  </si>
  <si>
    <t>429812671</t>
  </si>
  <si>
    <t>hlavice výfuková Pz VZT D 180mm</t>
  </si>
  <si>
    <t>751510861</t>
  </si>
  <si>
    <t>Demontáž vzduchotechnického potrubí do suti čtyřhranného s přírubou, průřezu přes 0,03 do 0,13 m2</t>
  </si>
  <si>
    <t>998751102</t>
  </si>
  <si>
    <t>Přesun hmot pro vzduchotechniku stanovený z hmotnosti přesunovaného materiálu vodorovná dopravní vzdálenost do 100 m v objektech výšky přes 12 do 24 m</t>
  </si>
  <si>
    <t>429810691</t>
  </si>
  <si>
    <t>spotřební materiál a uchycení potrubí</t>
  </si>
  <si>
    <t>HZS3212</t>
  </si>
  <si>
    <t>Hodinové zúčtovací sazby montáží technologických zařízení na stavebních objektech montér vzduchotechniky odborný-Komplexní vyzkoušení</t>
  </si>
  <si>
    <t xml:space="preserve">D.1.4.4 - Silnoproudá elektrotechnika - úpravy pro koupelnu a WC </t>
  </si>
  <si>
    <t xml:space="preserve">    741 - Elektroinstalace - silnoproud</t>
  </si>
  <si>
    <t>741</t>
  </si>
  <si>
    <t>Elektroinstalace - silnoproud</t>
  </si>
  <si>
    <t>741110501</t>
  </si>
  <si>
    <t>Montáž lišt a kanálků elektroinstalačních se spojkami, ohyby a rohy a s nasunutím do krabic protahovacích, šířky do 60 mm</t>
  </si>
  <si>
    <t>34571005</t>
  </si>
  <si>
    <t>lišta elektroinstalační hranatá bílá 25 x 20</t>
  </si>
  <si>
    <t>741112061</t>
  </si>
  <si>
    <t>Montáž krabic elektroinstalačních bez napojení na trubky a lišty, demontáže a montáže víčka a přístroje přístrojových zapuštěných plastových kruhových</t>
  </si>
  <si>
    <t>34571532</t>
  </si>
  <si>
    <t>krabice přístrojová odbočná s víčkem z PH, 107x107 mm, hloubka 50 mm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</si>
  <si>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</si>
  <si>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</si>
  <si>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34571521</t>
  </si>
  <si>
    <t>krabice univerzální rozvodná z PH s víčkem a svorkovnicí krabicovou šroubovací s vodiči 12x4mm2 D 73,5mm x 43mm</t>
  </si>
  <si>
    <t>741120001</t>
  </si>
  <si>
    <t>Montáž vodičů izolovaných měděných bez ukončení uložených pod omítku plných a laněných (CY), průřezu žíly 0,35 až 6 mm2</t>
  </si>
  <si>
    <t>341110301</t>
  </si>
  <si>
    <t>kabel silový s Cu jádrem 1 kV 3x1,5mm2 (CYKY 3x1,5-O)</t>
  </si>
  <si>
    <t>34111030</t>
  </si>
  <si>
    <t>kabel silový s Cu jádrem 1 kV 3x1,5mm2 (CYKY 3x1,5 - J)</t>
  </si>
  <si>
    <t>34111036</t>
  </si>
  <si>
    <t>kabel silový s Cu jádrem 1 kV 3x2,5mm2 (CYKY 3x2,5- J)</t>
  </si>
  <si>
    <t>341110481</t>
  </si>
  <si>
    <t xml:space="preserve">kabel silový s Cu jádrem zelenožlutý -  1 kV 6mm2 (CYA 6 )</t>
  </si>
  <si>
    <t>741130023</t>
  </si>
  <si>
    <t>Ukončení vodičů izolovaných s označením a zapojením na svorkovnici s otevřením a uzavřením krytu, průřezu žíly do 6 mm2</t>
  </si>
  <si>
    <t>341110482</t>
  </si>
  <si>
    <t>Svorky pro OP</t>
  </si>
  <si>
    <t>741210001</t>
  </si>
  <si>
    <t>Montáž rozvodnic oceloplechových nebo plastových bez zapojení vodičů běžných, hmotnosti do 20 kg</t>
  </si>
  <si>
    <t>35713104</t>
  </si>
  <si>
    <t xml:space="preserve">rozvodnice nástěnná, neprůhledné dveře, šířka 14 modulárních jednotek  Rb1 "P" 14TE vč.příslušenství a usazení</t>
  </si>
  <si>
    <t>7413100111</t>
  </si>
  <si>
    <t>Montáž spínačů jedno nebo dvoupólových nástěnných se zapojením vodičů, pro prostředí normální ovladačů, řazení 1/0-tlačítkových zapínacích</t>
  </si>
  <si>
    <t>345357991</t>
  </si>
  <si>
    <t>ovladač zapínací tlačítkový 10A 3553-80289 velkoplošný</t>
  </si>
  <si>
    <t>741310021</t>
  </si>
  <si>
    <t>Montáž spínačů jedno nebo dvoupólových nástěnných se zapojením vodičů, pro prostředí normální přepínačů, řazení 5-sériových</t>
  </si>
  <si>
    <t>3453563311</t>
  </si>
  <si>
    <t>Sériový přepínač</t>
  </si>
  <si>
    <t>741310201</t>
  </si>
  <si>
    <t>Montáž spínačů jedno nebo dvoupólových polozapuštěných nebo zapuštěných se zapojením vodičů šroubové připojení, pro prostředí normální vypínačů, řazení 1-jednopólových</t>
  </si>
  <si>
    <t>345356331</t>
  </si>
  <si>
    <t>Spínač jednopólový</t>
  </si>
  <si>
    <t>741311021</t>
  </si>
  <si>
    <t>Montáž spínačů speciálních se zapojením vodičů sporákových přípojek s doutnavkou</t>
  </si>
  <si>
    <t>358110771</t>
  </si>
  <si>
    <t>sporáková přípojka</t>
  </si>
  <si>
    <t>741313002</t>
  </si>
  <si>
    <t>Montáž zásuvek domovních se zapojením vodičů bezšroubové připojení polozapuštěných nebo zapuštěných 10/16 A, provedení 2P + PE dvojí zapojení pro průběžnou montáž</t>
  </si>
  <si>
    <t>35811257</t>
  </si>
  <si>
    <t>zásuvka nástěnná 16 A, 250 V, 4pólová</t>
  </si>
  <si>
    <t>741320103</t>
  </si>
  <si>
    <t>Montáž jističů se zapojením vodičů jednopólových nn do 25 A s krytem</t>
  </si>
  <si>
    <t>358221091</t>
  </si>
  <si>
    <t>jistič s chráničem -charakteristika LS-FI B 10A/003</t>
  </si>
  <si>
    <t>358224011</t>
  </si>
  <si>
    <t>jistič s chráničem charakteristika LS-FI B 16A/003</t>
  </si>
  <si>
    <t>3582240111</t>
  </si>
  <si>
    <t>jistič s chráničem charakteristika B16/1</t>
  </si>
  <si>
    <t>7413201031</t>
  </si>
  <si>
    <t>Montáž -úprava v místě napojení</t>
  </si>
  <si>
    <t>741330731</t>
  </si>
  <si>
    <t>Montáž relé pomocných se zapojením vodičů ostatních ventilátorových</t>
  </si>
  <si>
    <t>358351001</t>
  </si>
  <si>
    <t xml:space="preserve">relé ventilátorové  220 V 50Hz</t>
  </si>
  <si>
    <t>741372051</t>
  </si>
  <si>
    <t>Montáž svítidel LED se zapojením vodičů bytových nebo společenských místností přisazených stropních reflektorových bez pohybového čidla</t>
  </si>
  <si>
    <t>348237351</t>
  </si>
  <si>
    <t>svítidlo LED 1000lm,13,5W,IP54,včetně el.předřadníků,závěsů,zdrojů a popl.za likvidaci</t>
  </si>
  <si>
    <t>7413780011</t>
  </si>
  <si>
    <t>Kompletační činnost</t>
  </si>
  <si>
    <t>74137800111</t>
  </si>
  <si>
    <t>Podružný materiál</t>
  </si>
  <si>
    <t>74137800112</t>
  </si>
  <si>
    <t>Prořez</t>
  </si>
  <si>
    <t>741810002</t>
  </si>
  <si>
    <t>Zkoušky a prohlídky elektrických rozvodů a zařízení celková prohlídka a vyhotovení revizní zprávy pro objem montážních prací přes 100 do 500 tis. Kč</t>
  </si>
  <si>
    <t>998741202</t>
  </si>
  <si>
    <t>Přesun hmot pro silnoproud stanovený procentní sazbou (%) z ceny vodorovná dopravní vzdálenost do 50 m v objektech výšky přes 6 do 12 m</t>
  </si>
  <si>
    <t>HZS2221</t>
  </si>
  <si>
    <t>Hodinové zúčtovací sazby profesí PSV provádění stavebních instalací elektrikář-DEMONTÁŽ stávající elektroinstalace</t>
  </si>
  <si>
    <t>HZS2491</t>
  </si>
  <si>
    <t>Hodinové zúčtovací sazby profesí PSV zednické výpomoci a pomocné práce PSV dělník zednických výpomocí</t>
  </si>
  <si>
    <t>D.1 -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</si>
  <si>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</si>
  <si>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</si>
  <si>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</si>
  <si>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</si>
  <si>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</si>
  <si>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</si>
  <si>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</si>
  <si>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</si>
  <si>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</si>
  <si>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012002000</t>
  </si>
  <si>
    <t>Geodetické práce</t>
  </si>
  <si>
    <t>…</t>
  </si>
  <si>
    <t>1024</t>
  </si>
  <si>
    <t>-1665928609</t>
  </si>
  <si>
    <t xml:space="preserve">Poznámka k položce:_x000d_
Geodetické práce - před stavbou v průběhu a zaměření skutečného stavu, vč. geometrického plánu </t>
  </si>
  <si>
    <t>VRN3</t>
  </si>
  <si>
    <t>Zařízení staveniště</t>
  </si>
  <si>
    <t>030001000</t>
  </si>
  <si>
    <t>Poznámka k položce:_x000d_
Zařízení staveniště - mobilní WC, kanc. buňka, provizorní komunikace, uvedení do původního stavu, kontejnery</t>
  </si>
  <si>
    <t>032803000</t>
  </si>
  <si>
    <t>Ostatní vybavení staveniště</t>
  </si>
  <si>
    <t>1813560997</t>
  </si>
  <si>
    <t>Poznámka k položce:_x000d_
Ostatní vybavení staveniště - informační tabule -rozměr 1,2m x 0,8m (text podle SoD), oplocení</t>
  </si>
  <si>
    <t>034002000</t>
  </si>
  <si>
    <t>Zabezpečení staveniště</t>
  </si>
  <si>
    <t>-323552862</t>
  </si>
  <si>
    <t>Poznámka k položce:_x000d_
Zabezpečení staveniště dle požadavků BOZP</t>
  </si>
  <si>
    <t>VRN4</t>
  </si>
  <si>
    <t>Inženýrská činnost</t>
  </si>
  <si>
    <t>045002000</t>
  </si>
  <si>
    <t>Kompletační a koordinační činnost</t>
  </si>
  <si>
    <t>045002002</t>
  </si>
  <si>
    <t>PD skutečného provedení stavby</t>
  </si>
  <si>
    <t>1173971380</t>
  </si>
  <si>
    <t>045002001</t>
  </si>
  <si>
    <t>Aktualizace dokladové části</t>
  </si>
  <si>
    <t>1705114217</t>
  </si>
  <si>
    <t>VRN6</t>
  </si>
  <si>
    <t>Územní vlivy</t>
  </si>
  <si>
    <t>064203000</t>
  </si>
  <si>
    <t>Práce se škodlivými materiály - odstranění osinkocementového VZT potrubí</t>
  </si>
  <si>
    <t>VRN7</t>
  </si>
  <si>
    <t>Provozní vlivy</t>
  </si>
  <si>
    <t>071103000</t>
  </si>
  <si>
    <t>Provoz investora</t>
  </si>
  <si>
    <t>079002000</t>
  </si>
  <si>
    <t>Ostatní provozní vlivy</t>
  </si>
  <si>
    <t>SO 02 - Plynovodní přípojka</t>
  </si>
  <si>
    <t xml:space="preserve">    1 - Zemní práce</t>
  </si>
  <si>
    <t xml:space="preserve">    8 - Trubní vedení</t>
  </si>
  <si>
    <t>Zemní práce</t>
  </si>
  <si>
    <t>132232202</t>
  </si>
  <si>
    <t>Hloubení rýh šířky přes 600 do 2 000 mm při překopech inženýrských sítí ručně objemu do 10 m3 zapažených nebo nezapažených s urovnáním dna do předepsaného profilu a spádu v horninách tř. 3 nesoudržných</t>
  </si>
  <si>
    <t>m3</t>
  </si>
  <si>
    <t>1,5*1,5*1,5</t>
  </si>
  <si>
    <t>1,45*0,8*1,35</t>
  </si>
  <si>
    <t>132232209</t>
  </si>
  <si>
    <t>Hloubení rýh šířky přes 600 do 2 000 mm při překopech inženýrských sítí ručně objemu do 10 m3 zapažených nebo nezapažených s urovnáním dna do předepsaného profilu a spádu v horninách tř. 3 Příplatek k cenám za lepivost horniny tř. 3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</si>
  <si>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</si>
  <si>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</si>
  <si>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</si>
  <si>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</si>
  <si>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1,5*1,5*0,5</t>
  </si>
  <si>
    <t>1,45*0,8*0,5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</si>
  <si>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</si>
  <si>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</si>
  <si>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1,705*10 "Přepočtené koeficientem množství</t>
  </si>
  <si>
    <t>171201201</t>
  </si>
  <si>
    <t>Uložení sypaniny na skládky</t>
  </si>
  <si>
    <t>171201211</t>
  </si>
  <si>
    <t>Poplatek za uložení stavebního odpadu na skládce (skládkovné) zeminy a kameniva zatříděného do Katalogu odpadů pod kódem 170 504</t>
  </si>
  <si>
    <t>1,705</t>
  </si>
  <si>
    <t>1,705*1,7 "Přepočtené koeficientem množství</t>
  </si>
  <si>
    <t>174101101</t>
  </si>
  <si>
    <t>Zásyp sypaninou z jakékoliv horniny s uložením výkopku ve vrstvách se zhutněním jam, šachet, rýh nebo kolem objektů v těchto vykopávkách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</si>
  <si>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</si>
  <si>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</si>
  <si>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1,5*1,5*0,35</t>
  </si>
  <si>
    <t>1,45*0,8*0,35</t>
  </si>
  <si>
    <t>58331200</t>
  </si>
  <si>
    <t>štěrkopísek netříděný zásypový materiál</t>
  </si>
  <si>
    <t>1,194*2 "Přepočtené koeficientem množství</t>
  </si>
  <si>
    <t>175111109</t>
  </si>
  <si>
    <t>Obsypání potrubí ručně sypaninou z vhodných hornin tř. 1 až 4 nebo materiálem připraveným podél výkopu ve vzdálenosti do 3 m od jeho kraje, pro jakoukoliv hloubku výkopu a míru zhutnění Příplatek k ceně za prohození sypaniny sítem</t>
  </si>
  <si>
    <t>181301101</t>
  </si>
  <si>
    <t>Rozprostření a urovnání ornice v rovině nebo ve svahu sklonu do 1:5 při souvislé ploše do 500 m2, tl. vrstvy do 100 mm</t>
  </si>
  <si>
    <t>1,45*1</t>
  </si>
  <si>
    <t>2*2</t>
  </si>
  <si>
    <t>181411131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</si>
  <si>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</si>
  <si>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</si>
  <si>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</si>
  <si>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5,45*0,015 "Přepočtené koeficientem množství</t>
  </si>
  <si>
    <t>451573111</t>
  </si>
  <si>
    <t>Lože pod potrubí, stoky a drobné objekty v otevřeném výkopu z písku a štěrkopísku do 63 mm</t>
  </si>
  <si>
    <t>2,2*0,8*0,15</t>
  </si>
  <si>
    <t>Trubní vedení</t>
  </si>
  <si>
    <t>899721111</t>
  </si>
  <si>
    <t>Signalizační vodič na potrubí DN do 150 mm</t>
  </si>
  <si>
    <t>899722112</t>
  </si>
  <si>
    <t>Krytí potrubí z plastů výstražnou fólií z PVC šířky 25 cm</t>
  </si>
  <si>
    <t>230200116</t>
  </si>
  <si>
    <t>Nasunutí potrubní sekce do chráničky jmenovitá světlost nasouvaného potrubí DN 50</t>
  </si>
  <si>
    <t>14011058</t>
  </si>
  <si>
    <t>trubka ocelová bezešvá hladká jakost 11 353 89x3,6mm</t>
  </si>
  <si>
    <t>256</t>
  </si>
  <si>
    <t>230201326</t>
  </si>
  <si>
    <t>Montáž elektrotvarovky PE průměru přes 110 mm Ø 225, tl. stěny 12,8 mm</t>
  </si>
  <si>
    <t>551345721</t>
  </si>
  <si>
    <t xml:space="preserve">Elektrotvarovka sedlová - T-kus navrtávací PE 100 SDR 11  D225/50</t>
  </si>
  <si>
    <t>230205035</t>
  </si>
  <si>
    <t>Montáž potrubí PE průměru do 110 mm návin nebo tyč, svařované na tupo nebo elektrospojkou Ø 50, tl. stěny 4,6 mm</t>
  </si>
  <si>
    <t>28613482</t>
  </si>
  <si>
    <t>potrubí plynovodní PE100 SDR 11 návin se signalizační vrstvou 50x4,6mm</t>
  </si>
  <si>
    <t>230205235</t>
  </si>
  <si>
    <t>Montáž trubních dílů PE průměru do 110 mm elektrotvarovky nebo svařované na tupo Ø 50, tl. stěny 4,6 mm</t>
  </si>
  <si>
    <t>5513457211</t>
  </si>
  <si>
    <t>Elektrotvarovka - spojka D50</t>
  </si>
  <si>
    <t>5513457212</t>
  </si>
  <si>
    <t xml:space="preserve">Elektrotvarovka - přechodka závitová  D50/ 6/4"</t>
  </si>
  <si>
    <t>5513457213</t>
  </si>
  <si>
    <t>Skříň pro HUP uzamykatelná 500x350x300 včetně soklu,včetně osazení</t>
  </si>
  <si>
    <t>Hodinové zúčtovací sazby ostatních profesí revizní a kontrolní činnost revizní technik specialista - Revize plynovodní přípojky</t>
  </si>
  <si>
    <t>SEZNAM FIGUR</t>
  </si>
  <si>
    <t>Výměra</t>
  </si>
  <si>
    <t xml:space="preserve"> D.1.1</t>
  </si>
  <si>
    <t>Použití figury:</t>
  </si>
  <si>
    <t>Provedení izolace proti tlakové vodě svislé za studena nátěrem penetračním</t>
  </si>
  <si>
    <t>omítka</t>
  </si>
  <si>
    <t>Potažení vnitřních stěn vápenocementovým štukem tloušťky do 3 mm</t>
  </si>
  <si>
    <t>Potažení vnitřních rovných stropů vápenocementovým štukem tloušťky do 3 mm</t>
  </si>
  <si>
    <t>Provedení izolace proti tlakové vodě vodorovné za studena nátěrem penetračním</t>
  </si>
  <si>
    <t>sdk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</si>
</sst>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01-22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Bytové jádra - Volgogradská 161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19. 1. 2022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ROUND(SUM(AG95:AG101),2)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ROUND(SUM(AS95:AS101),2)</f>
        <v>0</v>
      </c>
      <c r="AT94" s="115">
        <f>ROUND(SUM(AV94:AW94),2)</f>
        <v>0</v>
      </c>
      <c r="AU94" s="116">
        <f>ROUND(SUM(AU95:AU101),5)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ROUND(SUM(AZ95:AZ101),2)</f>
        <v>0</v>
      </c>
      <c r="BA94" s="115">
        <f>ROUND(SUM(BA95:BA101),2)</f>
        <v>0</v>
      </c>
      <c r="BB94" s="115">
        <f>ROUND(SUM(BB95:BB101),2)</f>
        <v>0</v>
      </c>
      <c r="BC94" s="115">
        <f>ROUND(SUM(BC95:BC101),2)</f>
        <v>0</v>
      </c>
      <c r="BD94" s="117">
        <f>ROUND(SUM(BD95:BD101),2)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'D.1.1 - Architektonicko-s...'!J30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'D.1.1 - Architektonicko-s...'!P134</f>
        <v>0</v>
      </c>
      <c r="AV95" s="129">
        <f>'D.1.1 - Architektonicko-s...'!J33</f>
        <v>0</v>
      </c>
      <c r="AW95" s="129">
        <f>'D.1.1 - Architektonicko-s...'!J34</f>
        <v>0</v>
      </c>
      <c r="AX95" s="129">
        <f>'D.1.1 - Architektonicko-s...'!J35</f>
        <v>0</v>
      </c>
      <c r="AY95" s="129">
        <f>'D.1.1 - Architektonicko-s...'!J36</f>
        <v>0</v>
      </c>
      <c r="AZ95" s="129">
        <f>'D.1.1 - Architektonicko-s...'!F33</f>
        <v>0</v>
      </c>
      <c r="BA95" s="129">
        <f>'D.1.1 - Architektonicko-s...'!F34</f>
        <v>0</v>
      </c>
      <c r="BB95" s="129">
        <f>'D.1.1 - Architektonicko-s...'!F35</f>
        <v>0</v>
      </c>
      <c r="BC95" s="129">
        <f>'D.1.1 - Architektonicko-s...'!F36</f>
        <v>0</v>
      </c>
      <c r="BD95" s="131">
        <f>'D.1.1 - Architektonicko-s...'!F37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81</v>
      </c>
    </row>
    <row r="96" s="7" customFormat="1" ht="16.5" customHeight="1">
      <c r="A96" s="120" t="s">
        <v>77</v>
      </c>
      <c r="B96" s="121"/>
      <c r="C96" s="122"/>
      <c r="D96" s="123" t="s">
        <v>83</v>
      </c>
      <c r="E96" s="123"/>
      <c r="F96" s="123"/>
      <c r="G96" s="123"/>
      <c r="H96" s="123"/>
      <c r="I96" s="124"/>
      <c r="J96" s="123" t="s">
        <v>84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'D.1.4.1 - Zdravotechnická...'!J30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'D.1.4.1 - Zdravotechnická...'!P124</f>
        <v>0</v>
      </c>
      <c r="AV96" s="129">
        <f>'D.1.4.1 - Zdravotechnická...'!J33</f>
        <v>0</v>
      </c>
      <c r="AW96" s="129">
        <f>'D.1.4.1 - Zdravotechnická...'!J34</f>
        <v>0</v>
      </c>
      <c r="AX96" s="129">
        <f>'D.1.4.1 - Zdravotechnická...'!J35</f>
        <v>0</v>
      </c>
      <c r="AY96" s="129">
        <f>'D.1.4.1 - Zdravotechnická...'!J36</f>
        <v>0</v>
      </c>
      <c r="AZ96" s="129">
        <f>'D.1.4.1 - Zdravotechnická...'!F33</f>
        <v>0</v>
      </c>
      <c r="BA96" s="129">
        <f>'D.1.4.1 - Zdravotechnická...'!F34</f>
        <v>0</v>
      </c>
      <c r="BB96" s="129">
        <f>'D.1.4.1 - Zdravotechnická...'!F35</f>
        <v>0</v>
      </c>
      <c r="BC96" s="129">
        <f>'D.1.4.1 - Zdravotechnická...'!F36</f>
        <v>0</v>
      </c>
      <c r="BD96" s="131">
        <f>'D.1.4.1 - Zdravotechnická...'!F37</f>
        <v>0</v>
      </c>
      <c r="BE96" s="7"/>
      <c r="BT96" s="132" t="s">
        <v>81</v>
      </c>
      <c r="BV96" s="132" t="s">
        <v>75</v>
      </c>
      <c r="BW96" s="132" t="s">
        <v>85</v>
      </c>
      <c r="BX96" s="132" t="s">
        <v>5</v>
      </c>
      <c r="CL96" s="132" t="s">
        <v>1</v>
      </c>
      <c r="CM96" s="132" t="s">
        <v>81</v>
      </c>
    </row>
    <row r="97" s="7" customFormat="1" ht="16.5" customHeight="1">
      <c r="A97" s="120" t="s">
        <v>77</v>
      </c>
      <c r="B97" s="121"/>
      <c r="C97" s="122"/>
      <c r="D97" s="123" t="s">
        <v>86</v>
      </c>
      <c r="E97" s="123"/>
      <c r="F97" s="123"/>
      <c r="G97" s="123"/>
      <c r="H97" s="123"/>
      <c r="I97" s="124"/>
      <c r="J97" s="123" t="s">
        <v>87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'D.1.4.2 - Plynoinstalace'!J30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v>0</v>
      </c>
      <c r="AT97" s="129">
        <f>ROUND(SUM(AV97:AW97),2)</f>
        <v>0</v>
      </c>
      <c r="AU97" s="130">
        <f>'D.1.4.2 - Plynoinstalace'!P126</f>
        <v>0</v>
      </c>
      <c r="AV97" s="129">
        <f>'D.1.4.2 - Plynoinstalace'!J33</f>
        <v>0</v>
      </c>
      <c r="AW97" s="129">
        <f>'D.1.4.2 - Plynoinstalace'!J34</f>
        <v>0</v>
      </c>
      <c r="AX97" s="129">
        <f>'D.1.4.2 - Plynoinstalace'!J35</f>
        <v>0</v>
      </c>
      <c r="AY97" s="129">
        <f>'D.1.4.2 - Plynoinstalace'!J36</f>
        <v>0</v>
      </c>
      <c r="AZ97" s="129">
        <f>'D.1.4.2 - Plynoinstalace'!F33</f>
        <v>0</v>
      </c>
      <c r="BA97" s="129">
        <f>'D.1.4.2 - Plynoinstalace'!F34</f>
        <v>0</v>
      </c>
      <c r="BB97" s="129">
        <f>'D.1.4.2 - Plynoinstalace'!F35</f>
        <v>0</v>
      </c>
      <c r="BC97" s="129">
        <f>'D.1.4.2 - Plynoinstalace'!F36</f>
        <v>0</v>
      </c>
      <c r="BD97" s="131">
        <f>'D.1.4.2 - Plynoinstalace'!F37</f>
        <v>0</v>
      </c>
      <c r="BE97" s="7"/>
      <c r="BT97" s="132" t="s">
        <v>81</v>
      </c>
      <c r="BV97" s="132" t="s">
        <v>75</v>
      </c>
      <c r="BW97" s="132" t="s">
        <v>88</v>
      </c>
      <c r="BX97" s="132" t="s">
        <v>5</v>
      </c>
      <c r="CL97" s="132" t="s">
        <v>1</v>
      </c>
      <c r="CM97" s="132" t="s">
        <v>81</v>
      </c>
    </row>
    <row r="98" s="7" customFormat="1" ht="16.5" customHeight="1">
      <c r="A98" s="120" t="s">
        <v>77</v>
      </c>
      <c r="B98" s="121"/>
      <c r="C98" s="122"/>
      <c r="D98" s="123" t="s">
        <v>89</v>
      </c>
      <c r="E98" s="123"/>
      <c r="F98" s="123"/>
      <c r="G98" s="123"/>
      <c r="H98" s="123"/>
      <c r="I98" s="124"/>
      <c r="J98" s="123" t="s">
        <v>90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'D.1.4.3 - Vzduchotechnika'!J30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80</v>
      </c>
      <c r="AR98" s="127"/>
      <c r="AS98" s="128">
        <v>0</v>
      </c>
      <c r="AT98" s="129">
        <f>ROUND(SUM(AV98:AW98),2)</f>
        <v>0</v>
      </c>
      <c r="AU98" s="130">
        <f>'D.1.4.3 - Vzduchotechnika'!P121</f>
        <v>0</v>
      </c>
      <c r="AV98" s="129">
        <f>'D.1.4.3 - Vzduchotechnika'!J33</f>
        <v>0</v>
      </c>
      <c r="AW98" s="129">
        <f>'D.1.4.3 - Vzduchotechnika'!J34</f>
        <v>0</v>
      </c>
      <c r="AX98" s="129">
        <f>'D.1.4.3 - Vzduchotechnika'!J35</f>
        <v>0</v>
      </c>
      <c r="AY98" s="129">
        <f>'D.1.4.3 - Vzduchotechnika'!J36</f>
        <v>0</v>
      </c>
      <c r="AZ98" s="129">
        <f>'D.1.4.3 - Vzduchotechnika'!F33</f>
        <v>0</v>
      </c>
      <c r="BA98" s="129">
        <f>'D.1.4.3 - Vzduchotechnika'!F34</f>
        <v>0</v>
      </c>
      <c r="BB98" s="129">
        <f>'D.1.4.3 - Vzduchotechnika'!F35</f>
        <v>0</v>
      </c>
      <c r="BC98" s="129">
        <f>'D.1.4.3 - Vzduchotechnika'!F36</f>
        <v>0</v>
      </c>
      <c r="BD98" s="131">
        <f>'D.1.4.3 - Vzduchotechnika'!F37</f>
        <v>0</v>
      </c>
      <c r="BE98" s="7"/>
      <c r="BT98" s="132" t="s">
        <v>81</v>
      </c>
      <c r="BV98" s="132" t="s">
        <v>75</v>
      </c>
      <c r="BW98" s="132" t="s">
        <v>91</v>
      </c>
      <c r="BX98" s="132" t="s">
        <v>5</v>
      </c>
      <c r="CL98" s="132" t="s">
        <v>1</v>
      </c>
      <c r="CM98" s="132" t="s">
        <v>81</v>
      </c>
    </row>
    <row r="99" s="7" customFormat="1" ht="24.75" customHeight="1">
      <c r="A99" s="120" t="s">
        <v>77</v>
      </c>
      <c r="B99" s="121"/>
      <c r="C99" s="122"/>
      <c r="D99" s="123" t="s">
        <v>92</v>
      </c>
      <c r="E99" s="123"/>
      <c r="F99" s="123"/>
      <c r="G99" s="123"/>
      <c r="H99" s="123"/>
      <c r="I99" s="124"/>
      <c r="J99" s="123" t="s">
        <v>93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'D.1.4.4 - Silnoproudá ele...'!J30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80</v>
      </c>
      <c r="AR99" s="127"/>
      <c r="AS99" s="128">
        <v>0</v>
      </c>
      <c r="AT99" s="129">
        <f>ROUND(SUM(AV99:AW99),2)</f>
        <v>0</v>
      </c>
      <c r="AU99" s="130">
        <f>'D.1.4.4 - Silnoproudá ele...'!P119</f>
        <v>0</v>
      </c>
      <c r="AV99" s="129">
        <f>'D.1.4.4 - Silnoproudá ele...'!J33</f>
        <v>0</v>
      </c>
      <c r="AW99" s="129">
        <f>'D.1.4.4 - Silnoproudá ele...'!J34</f>
        <v>0</v>
      </c>
      <c r="AX99" s="129">
        <f>'D.1.4.4 - Silnoproudá ele...'!J35</f>
        <v>0</v>
      </c>
      <c r="AY99" s="129">
        <f>'D.1.4.4 - Silnoproudá ele...'!J36</f>
        <v>0</v>
      </c>
      <c r="AZ99" s="129">
        <f>'D.1.4.4 - Silnoproudá ele...'!F33</f>
        <v>0</v>
      </c>
      <c r="BA99" s="129">
        <f>'D.1.4.4 - Silnoproudá ele...'!F34</f>
        <v>0</v>
      </c>
      <c r="BB99" s="129">
        <f>'D.1.4.4 - Silnoproudá ele...'!F35</f>
        <v>0</v>
      </c>
      <c r="BC99" s="129">
        <f>'D.1.4.4 - Silnoproudá ele...'!F36</f>
        <v>0</v>
      </c>
      <c r="BD99" s="131">
        <f>'D.1.4.4 - Silnoproudá ele...'!F37</f>
        <v>0</v>
      </c>
      <c r="BE99" s="7"/>
      <c r="BT99" s="132" t="s">
        <v>81</v>
      </c>
      <c r="BV99" s="132" t="s">
        <v>75</v>
      </c>
      <c r="BW99" s="132" t="s">
        <v>94</v>
      </c>
      <c r="BX99" s="132" t="s">
        <v>5</v>
      </c>
      <c r="CL99" s="132" t="s">
        <v>1</v>
      </c>
      <c r="CM99" s="132" t="s">
        <v>81</v>
      </c>
    </row>
    <row r="100" s="7" customFormat="1" ht="16.5" customHeight="1">
      <c r="A100" s="120" t="s">
        <v>77</v>
      </c>
      <c r="B100" s="121"/>
      <c r="C100" s="122"/>
      <c r="D100" s="123" t="s">
        <v>95</v>
      </c>
      <c r="E100" s="123"/>
      <c r="F100" s="123"/>
      <c r="G100" s="123"/>
      <c r="H100" s="123"/>
      <c r="I100" s="124"/>
      <c r="J100" s="123" t="s">
        <v>96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'D.1 - VRN'!J30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80</v>
      </c>
      <c r="AR100" s="127"/>
      <c r="AS100" s="128">
        <v>0</v>
      </c>
      <c r="AT100" s="129">
        <f>ROUND(SUM(AV100:AW100),2)</f>
        <v>0</v>
      </c>
      <c r="AU100" s="130">
        <f>'D.1 - VRN'!P122</f>
        <v>0</v>
      </c>
      <c r="AV100" s="129">
        <f>'D.1 - VRN'!J33</f>
        <v>0</v>
      </c>
      <c r="AW100" s="129">
        <f>'D.1 - VRN'!J34</f>
        <v>0</v>
      </c>
      <c r="AX100" s="129">
        <f>'D.1 - VRN'!J35</f>
        <v>0</v>
      </c>
      <c r="AY100" s="129">
        <f>'D.1 - VRN'!J36</f>
        <v>0</v>
      </c>
      <c r="AZ100" s="129">
        <f>'D.1 - VRN'!F33</f>
        <v>0</v>
      </c>
      <c r="BA100" s="129">
        <f>'D.1 - VRN'!F34</f>
        <v>0</v>
      </c>
      <c r="BB100" s="129">
        <f>'D.1 - VRN'!F35</f>
        <v>0</v>
      </c>
      <c r="BC100" s="129">
        <f>'D.1 - VRN'!F36</f>
        <v>0</v>
      </c>
      <c r="BD100" s="131">
        <f>'D.1 - VRN'!F37</f>
        <v>0</v>
      </c>
      <c r="BE100" s="7"/>
      <c r="BT100" s="132" t="s">
        <v>81</v>
      </c>
      <c r="BV100" s="132" t="s">
        <v>75</v>
      </c>
      <c r="BW100" s="132" t="s">
        <v>97</v>
      </c>
      <c r="BX100" s="132" t="s">
        <v>5</v>
      </c>
      <c r="CL100" s="132" t="s">
        <v>1</v>
      </c>
      <c r="CM100" s="132" t="s">
        <v>81</v>
      </c>
    </row>
    <row r="101" s="7" customFormat="1" ht="16.5" customHeight="1">
      <c r="A101" s="120" t="s">
        <v>77</v>
      </c>
      <c r="B101" s="121"/>
      <c r="C101" s="122"/>
      <c r="D101" s="123" t="s">
        <v>98</v>
      </c>
      <c r="E101" s="123"/>
      <c r="F101" s="123"/>
      <c r="G101" s="123"/>
      <c r="H101" s="123"/>
      <c r="I101" s="124"/>
      <c r="J101" s="123" t="s">
        <v>99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02 - Plynovodní přípojka'!J30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80</v>
      </c>
      <c r="AR101" s="127"/>
      <c r="AS101" s="133">
        <v>0</v>
      </c>
      <c r="AT101" s="134">
        <f>ROUND(SUM(AV101:AW101),2)</f>
        <v>0</v>
      </c>
      <c r="AU101" s="135">
        <f>'SO 02 - Plynovodní přípojka'!P123</f>
        <v>0</v>
      </c>
      <c r="AV101" s="134">
        <f>'SO 02 - Plynovodní přípojka'!J33</f>
        <v>0</v>
      </c>
      <c r="AW101" s="134">
        <f>'SO 02 - Plynovodní přípojka'!J34</f>
        <v>0</v>
      </c>
      <c r="AX101" s="134">
        <f>'SO 02 - Plynovodní přípojka'!J35</f>
        <v>0</v>
      </c>
      <c r="AY101" s="134">
        <f>'SO 02 - Plynovodní přípojka'!J36</f>
        <v>0</v>
      </c>
      <c r="AZ101" s="134">
        <f>'SO 02 - Plynovodní přípojka'!F33</f>
        <v>0</v>
      </c>
      <c r="BA101" s="134">
        <f>'SO 02 - Plynovodní přípojka'!F34</f>
        <v>0</v>
      </c>
      <c r="BB101" s="134">
        <f>'SO 02 - Plynovodní přípojka'!F35</f>
        <v>0</v>
      </c>
      <c r="BC101" s="134">
        <f>'SO 02 - Plynovodní přípojka'!F36</f>
        <v>0</v>
      </c>
      <c r="BD101" s="136">
        <f>'SO 02 - Plynovodní přípojka'!F37</f>
        <v>0</v>
      </c>
      <c r="BE101" s="7"/>
      <c r="BT101" s="132" t="s">
        <v>81</v>
      </c>
      <c r="BV101" s="132" t="s">
        <v>75</v>
      </c>
      <c r="BW101" s="132" t="s">
        <v>100</v>
      </c>
      <c r="BX101" s="132" t="s">
        <v>5</v>
      </c>
      <c r="CL101" s="132" t="s">
        <v>1</v>
      </c>
      <c r="CM101" s="132" t="s">
        <v>81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ROtMghO+8YEEMVq8CzW/02xGGn6A1K5KuFHQR5ayMFgTgf6dMgre4cPrPiTLQyAGmVX3WrTSp9Pq9Kd96YyX1w==" hashValue="bVnAW/n7yX/P0kH69IQmtFDS0lONDT7FJ6jL4NeFL6Oc2Ur9BKN/SmBJ5F1tM8gYBbAei4mZL+lp5XW92lgUKQ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1.1 - Architektonicko-s...'!C2" display="/"/>
    <hyperlink ref="A96" location="'D.1.4.1 - Zdravotechnická...'!C2" display="/"/>
    <hyperlink ref="A97" location="'D.1.4.2 - Plynoinstalace'!C2" display="/"/>
    <hyperlink ref="A98" location="'D.1.4.3 - Vzduchotechnika'!C2" display="/"/>
    <hyperlink ref="A99" location="'D.1.4.4 - Silnoproudá ele...'!C2" display="/"/>
    <hyperlink ref="A100" location="'D.1 - VRN'!C2" display="/"/>
    <hyperlink ref="A101" location="'SO 02 - Plynovodní přípoj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  <c r="AZ2" s="137" t="s">
        <v>101</v>
      </c>
      <c r="BA2" s="137" t="s">
        <v>102</v>
      </c>
      <c r="BB2" s="137" t="s">
        <v>1</v>
      </c>
      <c r="BC2" s="137" t="s">
        <v>103</v>
      </c>
      <c r="BD2" s="137" t="s">
        <v>104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  <c r="AZ3" s="137" t="s">
        <v>105</v>
      </c>
      <c r="BA3" s="137" t="s">
        <v>106</v>
      </c>
      <c r="BB3" s="137" t="s">
        <v>1</v>
      </c>
      <c r="BC3" s="137" t="s">
        <v>107</v>
      </c>
      <c r="BD3" s="137" t="s">
        <v>104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  <c r="AZ4" s="137" t="s">
        <v>109</v>
      </c>
      <c r="BA4" s="137" t="s">
        <v>110</v>
      </c>
      <c r="BB4" s="137" t="s">
        <v>1</v>
      </c>
      <c r="BC4" s="137" t="s">
        <v>111</v>
      </c>
      <c r="BD4" s="137" t="s">
        <v>104</v>
      </c>
    </row>
    <row r="5" s="1" customFormat="1" ht="6.96" customHeight="1">
      <c r="B5" s="21"/>
      <c r="L5" s="21"/>
      <c r="AZ5" s="137" t="s">
        <v>112</v>
      </c>
      <c r="BA5" s="137" t="s">
        <v>112</v>
      </c>
      <c r="BB5" s="137" t="s">
        <v>1</v>
      </c>
      <c r="BC5" s="137" t="s">
        <v>113</v>
      </c>
      <c r="BD5" s="137" t="s">
        <v>104</v>
      </c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161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115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19. 1. 2022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ROUND((SUM(BE134:BE381)),  2)</f>
        <v>0</v>
      </c>
      <c r="G33" s="39"/>
      <c r="H33" s="39"/>
      <c r="I33" s="157">
        <v>0.20999999999999999</v>
      </c>
      <c r="J33" s="156">
        <f>ROUND(((SUM(BE134:BE381))*I33),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ROUND((SUM(BF134:BF381)),  2)</f>
        <v>0</v>
      </c>
      <c r="G34" s="39"/>
      <c r="H34" s="39"/>
      <c r="I34" s="157">
        <v>0.14999999999999999</v>
      </c>
      <c r="J34" s="156">
        <f>ROUND(((SUM(BF134:BF381))*I34),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ROUND((SUM(BG134:BG381)),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ROUND((SUM(BH134:BH381)),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ROUND((SUM(BI134:BI381)),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D.1.1 - Architektonicko-stavební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19. 1. 2022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121</v>
      </c>
      <c r="E97" s="184"/>
      <c r="F97" s="184"/>
      <c r="G97" s="184"/>
      <c r="H97" s="184"/>
      <c r="I97" s="184"/>
      <c r="J97" s="185">
        <f>J135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122</v>
      </c>
      <c r="E98" s="190"/>
      <c r="F98" s="190"/>
      <c r="G98" s="190"/>
      <c r="H98" s="190"/>
      <c r="I98" s="190"/>
      <c r="J98" s="191">
        <f>J136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123</v>
      </c>
      <c r="E99" s="190"/>
      <c r="F99" s="190"/>
      <c r="G99" s="190"/>
      <c r="H99" s="190"/>
      <c r="I99" s="190"/>
      <c r="J99" s="191">
        <f>J140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124</v>
      </c>
      <c r="E100" s="190"/>
      <c r="F100" s="190"/>
      <c r="G100" s="190"/>
      <c r="H100" s="190"/>
      <c r="I100" s="190"/>
      <c r="J100" s="191">
        <f>J142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125</v>
      </c>
      <c r="E101" s="190"/>
      <c r="F101" s="190"/>
      <c r="G101" s="190"/>
      <c r="H101" s="190"/>
      <c r="I101" s="190"/>
      <c r="J101" s="191">
        <f>J168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126</v>
      </c>
      <c r="E102" s="190"/>
      <c r="F102" s="190"/>
      <c r="G102" s="190"/>
      <c r="H102" s="190"/>
      <c r="I102" s="190"/>
      <c r="J102" s="191">
        <f>J177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127</v>
      </c>
      <c r="E103" s="190"/>
      <c r="F103" s="190"/>
      <c r="G103" s="190"/>
      <c r="H103" s="190"/>
      <c r="I103" s="190"/>
      <c r="J103" s="191">
        <f>J183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1"/>
      <c r="C104" s="182"/>
      <c r="D104" s="183" t="s">
        <v>128</v>
      </c>
      <c r="E104" s="184"/>
      <c r="F104" s="184"/>
      <c r="G104" s="184"/>
      <c r="H104" s="184"/>
      <c r="I104" s="184"/>
      <c r="J104" s="185">
        <f>J185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7"/>
      <c r="C105" s="188"/>
      <c r="D105" s="189" t="s">
        <v>129</v>
      </c>
      <c r="E105" s="190"/>
      <c r="F105" s="190"/>
      <c r="G105" s="190"/>
      <c r="H105" s="190"/>
      <c r="I105" s="190"/>
      <c r="J105" s="191">
        <f>J186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130</v>
      </c>
      <c r="E106" s="190"/>
      <c r="F106" s="190"/>
      <c r="G106" s="190"/>
      <c r="H106" s="190"/>
      <c r="I106" s="190"/>
      <c r="J106" s="191">
        <f>J214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7"/>
      <c r="C107" s="188"/>
      <c r="D107" s="189" t="s">
        <v>131</v>
      </c>
      <c r="E107" s="190"/>
      <c r="F107" s="190"/>
      <c r="G107" s="190"/>
      <c r="H107" s="190"/>
      <c r="I107" s="190"/>
      <c r="J107" s="191">
        <f>J218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132</v>
      </c>
      <c r="E108" s="190"/>
      <c r="F108" s="190"/>
      <c r="G108" s="190"/>
      <c r="H108" s="190"/>
      <c r="I108" s="190"/>
      <c r="J108" s="191">
        <f>J263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7"/>
      <c r="C109" s="188"/>
      <c r="D109" s="189" t="s">
        <v>133</v>
      </c>
      <c r="E109" s="190"/>
      <c r="F109" s="190"/>
      <c r="G109" s="190"/>
      <c r="H109" s="190"/>
      <c r="I109" s="190"/>
      <c r="J109" s="191">
        <f>J300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7"/>
      <c r="C110" s="188"/>
      <c r="D110" s="189" t="s">
        <v>134</v>
      </c>
      <c r="E110" s="190"/>
      <c r="F110" s="190"/>
      <c r="G110" s="190"/>
      <c r="H110" s="190"/>
      <c r="I110" s="190"/>
      <c r="J110" s="191">
        <f>J302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7"/>
      <c r="C111" s="188"/>
      <c r="D111" s="189" t="s">
        <v>135</v>
      </c>
      <c r="E111" s="190"/>
      <c r="F111" s="190"/>
      <c r="G111" s="190"/>
      <c r="H111" s="190"/>
      <c r="I111" s="190"/>
      <c r="J111" s="191">
        <f>J322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7"/>
      <c r="C112" s="188"/>
      <c r="D112" s="189" t="s">
        <v>136</v>
      </c>
      <c r="E112" s="190"/>
      <c r="F112" s="190"/>
      <c r="G112" s="190"/>
      <c r="H112" s="190"/>
      <c r="I112" s="190"/>
      <c r="J112" s="191">
        <f>J342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7"/>
      <c r="C113" s="188"/>
      <c r="D113" s="189" t="s">
        <v>137</v>
      </c>
      <c r="E113" s="190"/>
      <c r="F113" s="190"/>
      <c r="G113" s="190"/>
      <c r="H113" s="190"/>
      <c r="I113" s="190"/>
      <c r="J113" s="191">
        <f>J367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7"/>
      <c r="C114" s="188"/>
      <c r="D114" s="189" t="s">
        <v>138</v>
      </c>
      <c r="E114" s="190"/>
      <c r="F114" s="190"/>
      <c r="G114" s="190"/>
      <c r="H114" s="190"/>
      <c r="I114" s="190"/>
      <c r="J114" s="191">
        <f>J378</f>
        <v>0</v>
      </c>
      <c r="K114" s="188"/>
      <c r="L114" s="19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139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76" t="str">
        <f>E7</f>
        <v>Bytové jádra - Volgogradská 161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114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D.1.1 - Architektonicko-stavební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 xml:space="preserve"> </v>
      </c>
      <c r="G128" s="41"/>
      <c r="H128" s="41"/>
      <c r="I128" s="33" t="s">
        <v>22</v>
      </c>
      <c r="J128" s="80" t="str">
        <f>IF(J12="","",J12)</f>
        <v>19. 1. 2022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E15</f>
        <v xml:space="preserve"> </v>
      </c>
      <c r="G130" s="41"/>
      <c r="H130" s="41"/>
      <c r="I130" s="33" t="s">
        <v>29</v>
      </c>
      <c r="J130" s="37" t="str">
        <f>E21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27</v>
      </c>
      <c r="D131" s="41"/>
      <c r="E131" s="41"/>
      <c r="F131" s="28" t="str">
        <f>IF(E18="","",E18)</f>
        <v>Vyplň údaj</v>
      </c>
      <c r="G131" s="41"/>
      <c r="H131" s="41"/>
      <c r="I131" s="33" t="s">
        <v>31</v>
      </c>
      <c r="J131" s="37" t="str">
        <f>E24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193"/>
      <c r="B133" s="194"/>
      <c r="C133" s="195" t="s">
        <v>140</v>
      </c>
      <c r="D133" s="196" t="s">
        <v>58</v>
      </c>
      <c r="E133" s="196" t="s">
        <v>54</v>
      </c>
      <c r="F133" s="196" t="s">
        <v>55</v>
      </c>
      <c r="G133" s="196" t="s">
        <v>141</v>
      </c>
      <c r="H133" s="196" t="s">
        <v>142</v>
      </c>
      <c r="I133" s="196" t="s">
        <v>143</v>
      </c>
      <c r="J133" s="197" t="s">
        <v>118</v>
      </c>
      <c r="K133" s="198" t="s">
        <v>144</v>
      </c>
      <c r="L133" s="199"/>
      <c r="M133" s="101" t="s">
        <v>1</v>
      </c>
      <c r="N133" s="102" t="s">
        <v>37</v>
      </c>
      <c r="O133" s="102" t="s">
        <v>145</v>
      </c>
      <c r="P133" s="102" t="s">
        <v>146</v>
      </c>
      <c r="Q133" s="102" t="s">
        <v>147</v>
      </c>
      <c r="R133" s="102" t="s">
        <v>148</v>
      </c>
      <c r="S133" s="102" t="s">
        <v>149</v>
      </c>
      <c r="T133" s="103" t="s">
        <v>150</v>
      </c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</row>
    <row r="134" s="2" customFormat="1" ht="22.8" customHeight="1">
      <c r="A134" s="39"/>
      <c r="B134" s="40"/>
      <c r="C134" s="108" t="s">
        <v>151</v>
      </c>
      <c r="D134" s="41"/>
      <c r="E134" s="41"/>
      <c r="F134" s="41"/>
      <c r="G134" s="41"/>
      <c r="H134" s="41"/>
      <c r="I134" s="41"/>
      <c r="J134" s="200">
        <f>BK134</f>
        <v>0</v>
      </c>
      <c r="K134" s="41"/>
      <c r="L134" s="45"/>
      <c r="M134" s="104"/>
      <c r="N134" s="201"/>
      <c r="O134" s="105"/>
      <c r="P134" s="202">
        <f>P135+P185</f>
        <v>0</v>
      </c>
      <c r="Q134" s="105"/>
      <c r="R134" s="202">
        <f>R135+R185</f>
        <v>14.648163360000002</v>
      </c>
      <c r="S134" s="105"/>
      <c r="T134" s="203">
        <f>T135+T185</f>
        <v>21.099432499999999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72</v>
      </c>
      <c r="AU134" s="18" t="s">
        <v>120</v>
      </c>
      <c r="BK134" s="204">
        <f>BK135+BK185</f>
        <v>0</v>
      </c>
    </row>
    <row r="135" s="12" customFormat="1" ht="25.92" customHeight="1">
      <c r="A135" s="12"/>
      <c r="B135" s="205"/>
      <c r="C135" s="206"/>
      <c r="D135" s="207" t="s">
        <v>72</v>
      </c>
      <c r="E135" s="208" t="s">
        <v>152</v>
      </c>
      <c r="F135" s="208" t="s">
        <v>153</v>
      </c>
      <c r="G135" s="206"/>
      <c r="H135" s="206"/>
      <c r="I135" s="209"/>
      <c r="J135" s="210">
        <f>BK135</f>
        <v>0</v>
      </c>
      <c r="K135" s="206"/>
      <c r="L135" s="211"/>
      <c r="M135" s="212"/>
      <c r="N135" s="213"/>
      <c r="O135" s="213"/>
      <c r="P135" s="214">
        <f>P136+P140+P142+P168+P177+P183</f>
        <v>0</v>
      </c>
      <c r="Q135" s="213"/>
      <c r="R135" s="214">
        <f>R136+R140+R142+R168+R177+R183</f>
        <v>4.44525024</v>
      </c>
      <c r="S135" s="213"/>
      <c r="T135" s="215">
        <f>T136+T140+T142+T168+T177+T183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6" t="s">
        <v>81</v>
      </c>
      <c r="AT135" s="217" t="s">
        <v>72</v>
      </c>
      <c r="AU135" s="217" t="s">
        <v>73</v>
      </c>
      <c r="AY135" s="216" t="s">
        <v>154</v>
      </c>
      <c r="BK135" s="218">
        <f>BK136+BK140+BK142+BK168+BK177+BK183</f>
        <v>0</v>
      </c>
    </row>
    <row r="136" s="12" customFormat="1" ht="22.8" customHeight="1">
      <c r="A136" s="12"/>
      <c r="B136" s="205"/>
      <c r="C136" s="206"/>
      <c r="D136" s="207" t="s">
        <v>72</v>
      </c>
      <c r="E136" s="219" t="s">
        <v>155</v>
      </c>
      <c r="F136" s="219" t="s">
        <v>156</v>
      </c>
      <c r="G136" s="206"/>
      <c r="H136" s="206"/>
      <c r="I136" s="209"/>
      <c r="J136" s="220">
        <f>BK136</f>
        <v>0</v>
      </c>
      <c r="K136" s="206"/>
      <c r="L136" s="211"/>
      <c r="M136" s="212"/>
      <c r="N136" s="213"/>
      <c r="O136" s="213"/>
      <c r="P136" s="214">
        <f>SUM(P137:P139)</f>
        <v>0</v>
      </c>
      <c r="Q136" s="213"/>
      <c r="R136" s="214">
        <f>SUM(R137:R139)</f>
        <v>0.00010944000000000002</v>
      </c>
      <c r="S136" s="213"/>
      <c r="T136" s="215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6" t="s">
        <v>81</v>
      </c>
      <c r="AT136" s="217" t="s">
        <v>72</v>
      </c>
      <c r="AU136" s="217" t="s">
        <v>81</v>
      </c>
      <c r="AY136" s="216" t="s">
        <v>154</v>
      </c>
      <c r="BK136" s="218">
        <f>SUM(BK137:BK139)</f>
        <v>0</v>
      </c>
    </row>
    <row r="137" s="2" customFormat="1" ht="24.15" customHeight="1">
      <c r="A137" s="39"/>
      <c r="B137" s="40"/>
      <c r="C137" s="221" t="s">
        <v>81</v>
      </c>
      <c r="D137" s="221" t="s">
        <v>157</v>
      </c>
      <c r="E137" s="222" t="s">
        <v>158</v>
      </c>
      <c r="F137" s="223" t="s">
        <v>159</v>
      </c>
      <c r="G137" s="224" t="s">
        <v>160</v>
      </c>
      <c r="H137" s="225">
        <v>1.3680000000000001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39</v>
      </c>
      <c r="O137" s="92"/>
      <c r="P137" s="231">
        <f>O137*H137</f>
        <v>0</v>
      </c>
      <c r="Q137" s="231">
        <v>8.0000000000000007E-05</v>
      </c>
      <c r="R137" s="231">
        <f>Q137*H137</f>
        <v>0.00010944000000000002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161</v>
      </c>
      <c r="AT137" s="233" t="s">
        <v>157</v>
      </c>
      <c r="AU137" s="233" t="s">
        <v>104</v>
      </c>
      <c r="AY137" s="18" t="s">
        <v>154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104</v>
      </c>
      <c r="BK137" s="234">
        <f>ROUND(I137*H137,2)</f>
        <v>0</v>
      </c>
      <c r="BL137" s="18" t="s">
        <v>161</v>
      </c>
      <c r="BM137" s="233" t="s">
        <v>104</v>
      </c>
    </row>
    <row r="138" s="13" customFormat="1">
      <c r="A138" s="13"/>
      <c r="B138" s="235"/>
      <c r="C138" s="236"/>
      <c r="D138" s="237" t="s">
        <v>162</v>
      </c>
      <c r="E138" s="238" t="s">
        <v>1</v>
      </c>
      <c r="F138" s="239" t="s">
        <v>163</v>
      </c>
      <c r="G138" s="236"/>
      <c r="H138" s="240">
        <v>1.3680000000000001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162</v>
      </c>
      <c r="AU138" s="246" t="s">
        <v>104</v>
      </c>
      <c r="AV138" s="13" t="s">
        <v>104</v>
      </c>
      <c r="AW138" s="13" t="s">
        <v>30</v>
      </c>
      <c r="AX138" s="13" t="s">
        <v>73</v>
      </c>
      <c r="AY138" s="246" t="s">
        <v>154</v>
      </c>
    </row>
    <row r="139" s="14" customFormat="1">
      <c r="A139" s="14"/>
      <c r="B139" s="247"/>
      <c r="C139" s="248"/>
      <c r="D139" s="237" t="s">
        <v>162</v>
      </c>
      <c r="E139" s="249" t="s">
        <v>1</v>
      </c>
      <c r="F139" s="250" t="s">
        <v>164</v>
      </c>
      <c r="G139" s="248"/>
      <c r="H139" s="251">
        <v>1.3680000000000001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162</v>
      </c>
      <c r="AU139" s="257" t="s">
        <v>104</v>
      </c>
      <c r="AV139" s="14" t="s">
        <v>161</v>
      </c>
      <c r="AW139" s="14" t="s">
        <v>30</v>
      </c>
      <c r="AX139" s="14" t="s">
        <v>81</v>
      </c>
      <c r="AY139" s="257" t="s">
        <v>154</v>
      </c>
    </row>
    <row r="140" s="12" customFormat="1" ht="22.8" customHeight="1">
      <c r="A140" s="12"/>
      <c r="B140" s="205"/>
      <c r="C140" s="206"/>
      <c r="D140" s="207" t="s">
        <v>72</v>
      </c>
      <c r="E140" s="219" t="s">
        <v>161</v>
      </c>
      <c r="F140" s="219" t="s">
        <v>165</v>
      </c>
      <c r="G140" s="206"/>
      <c r="H140" s="206"/>
      <c r="I140" s="209"/>
      <c r="J140" s="220">
        <f>BK140</f>
        <v>0</v>
      </c>
      <c r="K140" s="206"/>
      <c r="L140" s="211"/>
      <c r="M140" s="212"/>
      <c r="N140" s="213"/>
      <c r="O140" s="213"/>
      <c r="P140" s="214">
        <f>P141</f>
        <v>0</v>
      </c>
      <c r="Q140" s="213"/>
      <c r="R140" s="214">
        <f>R141</f>
        <v>0.64212000000000002</v>
      </c>
      <c r="S140" s="213"/>
      <c r="T140" s="215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6" t="s">
        <v>81</v>
      </c>
      <c r="AT140" s="217" t="s">
        <v>72</v>
      </c>
      <c r="AU140" s="217" t="s">
        <v>81</v>
      </c>
      <c r="AY140" s="216" t="s">
        <v>154</v>
      </c>
      <c r="BK140" s="218">
        <f>BK141</f>
        <v>0</v>
      </c>
    </row>
    <row r="141" s="2" customFormat="1" ht="62.7" customHeight="1">
      <c r="A141" s="39"/>
      <c r="B141" s="40"/>
      <c r="C141" s="221" t="s">
        <v>104</v>
      </c>
      <c r="D141" s="221" t="s">
        <v>157</v>
      </c>
      <c r="E141" s="222" t="s">
        <v>166</v>
      </c>
      <c r="F141" s="223" t="s">
        <v>167</v>
      </c>
      <c r="G141" s="224" t="s">
        <v>168</v>
      </c>
      <c r="H141" s="225">
        <v>12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39</v>
      </c>
      <c r="O141" s="92"/>
      <c r="P141" s="231">
        <f>O141*H141</f>
        <v>0</v>
      </c>
      <c r="Q141" s="231">
        <v>0.053510000000000002</v>
      </c>
      <c r="R141" s="231">
        <f>Q141*H141</f>
        <v>0.64212000000000002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161</v>
      </c>
      <c r="AT141" s="233" t="s">
        <v>157</v>
      </c>
      <c r="AU141" s="233" t="s">
        <v>104</v>
      </c>
      <c r="AY141" s="18" t="s">
        <v>154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104</v>
      </c>
      <c r="BK141" s="234">
        <f>ROUND(I141*H141,2)</f>
        <v>0</v>
      </c>
      <c r="BL141" s="18" t="s">
        <v>161</v>
      </c>
      <c r="BM141" s="233" t="s">
        <v>161</v>
      </c>
    </row>
    <row r="142" s="12" customFormat="1" ht="22.8" customHeight="1">
      <c r="A142" s="12"/>
      <c r="B142" s="205"/>
      <c r="C142" s="206"/>
      <c r="D142" s="207" t="s">
        <v>72</v>
      </c>
      <c r="E142" s="219" t="s">
        <v>169</v>
      </c>
      <c r="F142" s="219" t="s">
        <v>170</v>
      </c>
      <c r="G142" s="206"/>
      <c r="H142" s="206"/>
      <c r="I142" s="209"/>
      <c r="J142" s="220">
        <f>BK142</f>
        <v>0</v>
      </c>
      <c r="K142" s="206"/>
      <c r="L142" s="211"/>
      <c r="M142" s="212"/>
      <c r="N142" s="213"/>
      <c r="O142" s="213"/>
      <c r="P142" s="214">
        <f>SUM(P143:P167)</f>
        <v>0</v>
      </c>
      <c r="Q142" s="213"/>
      <c r="R142" s="214">
        <f>SUM(R143:R167)</f>
        <v>3.8001407999999999</v>
      </c>
      <c r="S142" s="213"/>
      <c r="T142" s="215">
        <f>SUM(T143:T167)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6" t="s">
        <v>81</v>
      </c>
      <c r="AT142" s="217" t="s">
        <v>72</v>
      </c>
      <c r="AU142" s="217" t="s">
        <v>81</v>
      </c>
      <c r="AY142" s="216" t="s">
        <v>154</v>
      </c>
      <c r="BK142" s="218">
        <f>SUM(BK143:BK167)</f>
        <v>0</v>
      </c>
    </row>
    <row r="143" s="2" customFormat="1" ht="37.8" customHeight="1">
      <c r="A143" s="39"/>
      <c r="B143" s="40"/>
      <c r="C143" s="221" t="s">
        <v>171</v>
      </c>
      <c r="D143" s="221" t="s">
        <v>157</v>
      </c>
      <c r="E143" s="222" t="s">
        <v>172</v>
      </c>
      <c r="F143" s="223" t="s">
        <v>173</v>
      </c>
      <c r="G143" s="224" t="s">
        <v>160</v>
      </c>
      <c r="H143" s="225">
        <v>136.63999999999999</v>
      </c>
      <c r="I143" s="226"/>
      <c r="J143" s="227">
        <f>ROUND(I143*H143,2)</f>
        <v>0</v>
      </c>
      <c r="K143" s="228"/>
      <c r="L143" s="45"/>
      <c r="M143" s="229" t="s">
        <v>1</v>
      </c>
      <c r="N143" s="230" t="s">
        <v>39</v>
      </c>
      <c r="O143" s="92"/>
      <c r="P143" s="231">
        <f>O143*H143</f>
        <v>0</v>
      </c>
      <c r="Q143" s="231">
        <v>0.0030000000000000001</v>
      </c>
      <c r="R143" s="231">
        <f>Q143*H143</f>
        <v>0.40991999999999995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161</v>
      </c>
      <c r="AT143" s="233" t="s">
        <v>157</v>
      </c>
      <c r="AU143" s="233" t="s">
        <v>104</v>
      </c>
      <c r="AY143" s="18" t="s">
        <v>154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104</v>
      </c>
      <c r="BK143" s="234">
        <f>ROUND(I143*H143,2)</f>
        <v>0</v>
      </c>
      <c r="BL143" s="18" t="s">
        <v>161</v>
      </c>
      <c r="BM143" s="233" t="s">
        <v>174</v>
      </c>
    </row>
    <row r="144" s="13" customFormat="1">
      <c r="A144" s="13"/>
      <c r="B144" s="235"/>
      <c r="C144" s="236"/>
      <c r="D144" s="237" t="s">
        <v>162</v>
      </c>
      <c r="E144" s="238" t="s">
        <v>1</v>
      </c>
      <c r="F144" s="239" t="s">
        <v>175</v>
      </c>
      <c r="G144" s="236"/>
      <c r="H144" s="240">
        <v>107.8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162</v>
      </c>
      <c r="AU144" s="246" t="s">
        <v>104</v>
      </c>
      <c r="AV144" s="13" t="s">
        <v>104</v>
      </c>
      <c r="AW144" s="13" t="s">
        <v>30</v>
      </c>
      <c r="AX144" s="13" t="s">
        <v>73</v>
      </c>
      <c r="AY144" s="246" t="s">
        <v>154</v>
      </c>
    </row>
    <row r="145" s="13" customFormat="1">
      <c r="A145" s="13"/>
      <c r="B145" s="235"/>
      <c r="C145" s="236"/>
      <c r="D145" s="237" t="s">
        <v>162</v>
      </c>
      <c r="E145" s="238" t="s">
        <v>1</v>
      </c>
      <c r="F145" s="239" t="s">
        <v>176</v>
      </c>
      <c r="G145" s="236"/>
      <c r="H145" s="240">
        <v>28.84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162</v>
      </c>
      <c r="AU145" s="246" t="s">
        <v>104</v>
      </c>
      <c r="AV145" s="13" t="s">
        <v>104</v>
      </c>
      <c r="AW145" s="13" t="s">
        <v>30</v>
      </c>
      <c r="AX145" s="13" t="s">
        <v>73</v>
      </c>
      <c r="AY145" s="246" t="s">
        <v>154</v>
      </c>
    </row>
    <row r="146" s="14" customFormat="1">
      <c r="A146" s="14"/>
      <c r="B146" s="247"/>
      <c r="C146" s="248"/>
      <c r="D146" s="237" t="s">
        <v>162</v>
      </c>
      <c r="E146" s="249" t="s">
        <v>105</v>
      </c>
      <c r="F146" s="250" t="s">
        <v>164</v>
      </c>
      <c r="G146" s="248"/>
      <c r="H146" s="251">
        <v>136.63999999999999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162</v>
      </c>
      <c r="AU146" s="257" t="s">
        <v>104</v>
      </c>
      <c r="AV146" s="14" t="s">
        <v>161</v>
      </c>
      <c r="AW146" s="14" t="s">
        <v>30</v>
      </c>
      <c r="AX146" s="14" t="s">
        <v>81</v>
      </c>
      <c r="AY146" s="257" t="s">
        <v>154</v>
      </c>
    </row>
    <row r="147" s="2" customFormat="1" ht="37.8" customHeight="1">
      <c r="A147" s="39"/>
      <c r="B147" s="40"/>
      <c r="C147" s="221" t="s">
        <v>155</v>
      </c>
      <c r="D147" s="221" t="s">
        <v>157</v>
      </c>
      <c r="E147" s="222" t="s">
        <v>177</v>
      </c>
      <c r="F147" s="223" t="s">
        <v>178</v>
      </c>
      <c r="G147" s="224" t="s">
        <v>160</v>
      </c>
      <c r="H147" s="225">
        <v>386.16000000000002</v>
      </c>
      <c r="I147" s="226"/>
      <c r="J147" s="227">
        <f>ROUND(I147*H147,2)</f>
        <v>0</v>
      </c>
      <c r="K147" s="228"/>
      <c r="L147" s="45"/>
      <c r="M147" s="229" t="s">
        <v>1</v>
      </c>
      <c r="N147" s="230" t="s">
        <v>39</v>
      </c>
      <c r="O147" s="92"/>
      <c r="P147" s="231">
        <f>O147*H147</f>
        <v>0</v>
      </c>
      <c r="Q147" s="231">
        <v>0.0043800000000000002</v>
      </c>
      <c r="R147" s="231">
        <f>Q147*H147</f>
        <v>1.6913808000000001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161</v>
      </c>
      <c r="AT147" s="233" t="s">
        <v>157</v>
      </c>
      <c r="AU147" s="233" t="s">
        <v>104</v>
      </c>
      <c r="AY147" s="18" t="s">
        <v>154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104</v>
      </c>
      <c r="BK147" s="234">
        <f>ROUND(I147*H147,2)</f>
        <v>0</v>
      </c>
      <c r="BL147" s="18" t="s">
        <v>161</v>
      </c>
      <c r="BM147" s="233" t="s">
        <v>169</v>
      </c>
    </row>
    <row r="148" s="2" customFormat="1" ht="33" customHeight="1">
      <c r="A148" s="39"/>
      <c r="B148" s="40"/>
      <c r="C148" s="221" t="s">
        <v>179</v>
      </c>
      <c r="D148" s="221" t="s">
        <v>157</v>
      </c>
      <c r="E148" s="222" t="s">
        <v>180</v>
      </c>
      <c r="F148" s="223" t="s">
        <v>181</v>
      </c>
      <c r="G148" s="224" t="s">
        <v>160</v>
      </c>
      <c r="H148" s="225">
        <v>386.16000000000002</v>
      </c>
      <c r="I148" s="226"/>
      <c r="J148" s="227">
        <f>ROUND(I148*H148,2)</f>
        <v>0</v>
      </c>
      <c r="K148" s="228"/>
      <c r="L148" s="45"/>
      <c r="M148" s="229" t="s">
        <v>1</v>
      </c>
      <c r="N148" s="230" t="s">
        <v>39</v>
      </c>
      <c r="O148" s="92"/>
      <c r="P148" s="231">
        <f>O148*H148</f>
        <v>0</v>
      </c>
      <c r="Q148" s="231">
        <v>0.0030000000000000001</v>
      </c>
      <c r="R148" s="231">
        <f>Q148*H148</f>
        <v>1.1584800000000002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161</v>
      </c>
      <c r="AT148" s="233" t="s">
        <v>157</v>
      </c>
      <c r="AU148" s="233" t="s">
        <v>104</v>
      </c>
      <c r="AY148" s="18" t="s">
        <v>154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104</v>
      </c>
      <c r="BK148" s="234">
        <f>ROUND(I148*H148,2)</f>
        <v>0</v>
      </c>
      <c r="BL148" s="18" t="s">
        <v>161</v>
      </c>
      <c r="BM148" s="233" t="s">
        <v>182</v>
      </c>
    </row>
    <row r="149" s="15" customFormat="1">
      <c r="A149" s="15"/>
      <c r="B149" s="258"/>
      <c r="C149" s="259"/>
      <c r="D149" s="237" t="s">
        <v>162</v>
      </c>
      <c r="E149" s="260" t="s">
        <v>1</v>
      </c>
      <c r="F149" s="261" t="s">
        <v>183</v>
      </c>
      <c r="G149" s="259"/>
      <c r="H149" s="260" t="s">
        <v>1</v>
      </c>
      <c r="I149" s="262"/>
      <c r="J149" s="259"/>
      <c r="K149" s="259"/>
      <c r="L149" s="263"/>
      <c r="M149" s="264"/>
      <c r="N149" s="265"/>
      <c r="O149" s="265"/>
      <c r="P149" s="265"/>
      <c r="Q149" s="265"/>
      <c r="R149" s="265"/>
      <c r="S149" s="265"/>
      <c r="T149" s="26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162</v>
      </c>
      <c r="AU149" s="267" t="s">
        <v>104</v>
      </c>
      <c r="AV149" s="15" t="s">
        <v>81</v>
      </c>
      <c r="AW149" s="15" t="s">
        <v>30</v>
      </c>
      <c r="AX149" s="15" t="s">
        <v>73</v>
      </c>
      <c r="AY149" s="267" t="s">
        <v>154</v>
      </c>
    </row>
    <row r="150" s="13" customFormat="1">
      <c r="A150" s="13"/>
      <c r="B150" s="235"/>
      <c r="C150" s="236"/>
      <c r="D150" s="237" t="s">
        <v>162</v>
      </c>
      <c r="E150" s="238" t="s">
        <v>1</v>
      </c>
      <c r="F150" s="239" t="s">
        <v>184</v>
      </c>
      <c r="G150" s="236"/>
      <c r="H150" s="240">
        <v>29.268000000000001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162</v>
      </c>
      <c r="AU150" s="246" t="s">
        <v>104</v>
      </c>
      <c r="AV150" s="13" t="s">
        <v>104</v>
      </c>
      <c r="AW150" s="13" t="s">
        <v>30</v>
      </c>
      <c r="AX150" s="13" t="s">
        <v>73</v>
      </c>
      <c r="AY150" s="246" t="s">
        <v>154</v>
      </c>
    </row>
    <row r="151" s="13" customFormat="1">
      <c r="A151" s="13"/>
      <c r="B151" s="235"/>
      <c r="C151" s="236"/>
      <c r="D151" s="237" t="s">
        <v>162</v>
      </c>
      <c r="E151" s="238" t="s">
        <v>1</v>
      </c>
      <c r="F151" s="239" t="s">
        <v>185</v>
      </c>
      <c r="G151" s="236"/>
      <c r="H151" s="240">
        <v>14.013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162</v>
      </c>
      <c r="AU151" s="246" t="s">
        <v>104</v>
      </c>
      <c r="AV151" s="13" t="s">
        <v>104</v>
      </c>
      <c r="AW151" s="13" t="s">
        <v>30</v>
      </c>
      <c r="AX151" s="13" t="s">
        <v>73</v>
      </c>
      <c r="AY151" s="246" t="s">
        <v>154</v>
      </c>
    </row>
    <row r="152" s="13" customFormat="1">
      <c r="A152" s="13"/>
      <c r="B152" s="235"/>
      <c r="C152" s="236"/>
      <c r="D152" s="237" t="s">
        <v>162</v>
      </c>
      <c r="E152" s="238" t="s">
        <v>1</v>
      </c>
      <c r="F152" s="239" t="s">
        <v>186</v>
      </c>
      <c r="G152" s="236"/>
      <c r="H152" s="240">
        <v>4.7880000000000003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162</v>
      </c>
      <c r="AU152" s="246" t="s">
        <v>104</v>
      </c>
      <c r="AV152" s="13" t="s">
        <v>104</v>
      </c>
      <c r="AW152" s="13" t="s">
        <v>30</v>
      </c>
      <c r="AX152" s="13" t="s">
        <v>73</v>
      </c>
      <c r="AY152" s="246" t="s">
        <v>154</v>
      </c>
    </row>
    <row r="153" s="13" customFormat="1">
      <c r="A153" s="13"/>
      <c r="B153" s="235"/>
      <c r="C153" s="236"/>
      <c r="D153" s="237" t="s">
        <v>162</v>
      </c>
      <c r="E153" s="238" t="s">
        <v>1</v>
      </c>
      <c r="F153" s="239" t="s">
        <v>187</v>
      </c>
      <c r="G153" s="236"/>
      <c r="H153" s="240">
        <v>36.719999999999999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162</v>
      </c>
      <c r="AU153" s="246" t="s">
        <v>104</v>
      </c>
      <c r="AV153" s="13" t="s">
        <v>104</v>
      </c>
      <c r="AW153" s="13" t="s">
        <v>30</v>
      </c>
      <c r="AX153" s="13" t="s">
        <v>73</v>
      </c>
      <c r="AY153" s="246" t="s">
        <v>154</v>
      </c>
    </row>
    <row r="154" s="13" customFormat="1">
      <c r="A154" s="13"/>
      <c r="B154" s="235"/>
      <c r="C154" s="236"/>
      <c r="D154" s="237" t="s">
        <v>162</v>
      </c>
      <c r="E154" s="238" t="s">
        <v>1</v>
      </c>
      <c r="F154" s="239" t="s">
        <v>188</v>
      </c>
      <c r="G154" s="236"/>
      <c r="H154" s="240">
        <v>20.466000000000001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162</v>
      </c>
      <c r="AU154" s="246" t="s">
        <v>104</v>
      </c>
      <c r="AV154" s="13" t="s">
        <v>104</v>
      </c>
      <c r="AW154" s="13" t="s">
        <v>30</v>
      </c>
      <c r="AX154" s="13" t="s">
        <v>73</v>
      </c>
      <c r="AY154" s="246" t="s">
        <v>154</v>
      </c>
    </row>
    <row r="155" s="13" customFormat="1">
      <c r="A155" s="13"/>
      <c r="B155" s="235"/>
      <c r="C155" s="236"/>
      <c r="D155" s="237" t="s">
        <v>162</v>
      </c>
      <c r="E155" s="238" t="s">
        <v>1</v>
      </c>
      <c r="F155" s="239" t="s">
        <v>189</v>
      </c>
      <c r="G155" s="236"/>
      <c r="H155" s="240">
        <v>-23.047999999999998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162</v>
      </c>
      <c r="AU155" s="246" t="s">
        <v>104</v>
      </c>
      <c r="AV155" s="13" t="s">
        <v>104</v>
      </c>
      <c r="AW155" s="13" t="s">
        <v>30</v>
      </c>
      <c r="AX155" s="13" t="s">
        <v>73</v>
      </c>
      <c r="AY155" s="246" t="s">
        <v>154</v>
      </c>
    </row>
    <row r="156" s="16" customFormat="1">
      <c r="A156" s="16"/>
      <c r="B156" s="268"/>
      <c r="C156" s="269"/>
      <c r="D156" s="237" t="s">
        <v>162</v>
      </c>
      <c r="E156" s="270" t="s">
        <v>1</v>
      </c>
      <c r="F156" s="271" t="s">
        <v>190</v>
      </c>
      <c r="G156" s="269"/>
      <c r="H156" s="272">
        <v>82.206999999999994</v>
      </c>
      <c r="I156" s="273"/>
      <c r="J156" s="269"/>
      <c r="K156" s="269"/>
      <c r="L156" s="274"/>
      <c r="M156" s="275"/>
      <c r="N156" s="276"/>
      <c r="O156" s="276"/>
      <c r="P156" s="276"/>
      <c r="Q156" s="276"/>
      <c r="R156" s="276"/>
      <c r="S156" s="276"/>
      <c r="T156" s="277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78" t="s">
        <v>162</v>
      </c>
      <c r="AU156" s="278" t="s">
        <v>104</v>
      </c>
      <c r="AV156" s="16" t="s">
        <v>155</v>
      </c>
      <c r="AW156" s="16" t="s">
        <v>30</v>
      </c>
      <c r="AX156" s="16" t="s">
        <v>73</v>
      </c>
      <c r="AY156" s="278" t="s">
        <v>154</v>
      </c>
    </row>
    <row r="157" s="15" customFormat="1">
      <c r="A157" s="15"/>
      <c r="B157" s="258"/>
      <c r="C157" s="259"/>
      <c r="D157" s="237" t="s">
        <v>162</v>
      </c>
      <c r="E157" s="260" t="s">
        <v>1</v>
      </c>
      <c r="F157" s="261" t="s">
        <v>191</v>
      </c>
      <c r="G157" s="259"/>
      <c r="H157" s="260" t="s">
        <v>1</v>
      </c>
      <c r="I157" s="262"/>
      <c r="J157" s="259"/>
      <c r="K157" s="259"/>
      <c r="L157" s="263"/>
      <c r="M157" s="264"/>
      <c r="N157" s="265"/>
      <c r="O157" s="265"/>
      <c r="P157" s="265"/>
      <c r="Q157" s="265"/>
      <c r="R157" s="265"/>
      <c r="S157" s="265"/>
      <c r="T157" s="26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7" t="s">
        <v>162</v>
      </c>
      <c r="AU157" s="267" t="s">
        <v>104</v>
      </c>
      <c r="AV157" s="15" t="s">
        <v>81</v>
      </c>
      <c r="AW157" s="15" t="s">
        <v>30</v>
      </c>
      <c r="AX157" s="15" t="s">
        <v>73</v>
      </c>
      <c r="AY157" s="267" t="s">
        <v>154</v>
      </c>
    </row>
    <row r="158" s="13" customFormat="1">
      <c r="A158" s="13"/>
      <c r="B158" s="235"/>
      <c r="C158" s="236"/>
      <c r="D158" s="237" t="s">
        <v>162</v>
      </c>
      <c r="E158" s="238" t="s">
        <v>1</v>
      </c>
      <c r="F158" s="239" t="s">
        <v>192</v>
      </c>
      <c r="G158" s="236"/>
      <c r="H158" s="240">
        <v>107.919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162</v>
      </c>
      <c r="AU158" s="246" t="s">
        <v>104</v>
      </c>
      <c r="AV158" s="13" t="s">
        <v>104</v>
      </c>
      <c r="AW158" s="13" t="s">
        <v>30</v>
      </c>
      <c r="AX158" s="13" t="s">
        <v>73</v>
      </c>
      <c r="AY158" s="246" t="s">
        <v>154</v>
      </c>
    </row>
    <row r="159" s="13" customFormat="1">
      <c r="A159" s="13"/>
      <c r="B159" s="235"/>
      <c r="C159" s="236"/>
      <c r="D159" s="237" t="s">
        <v>162</v>
      </c>
      <c r="E159" s="238" t="s">
        <v>1</v>
      </c>
      <c r="F159" s="239" t="s">
        <v>193</v>
      </c>
      <c r="G159" s="236"/>
      <c r="H159" s="240">
        <v>49.045999999999999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162</v>
      </c>
      <c r="AU159" s="246" t="s">
        <v>104</v>
      </c>
      <c r="AV159" s="13" t="s">
        <v>104</v>
      </c>
      <c r="AW159" s="13" t="s">
        <v>30</v>
      </c>
      <c r="AX159" s="13" t="s">
        <v>73</v>
      </c>
      <c r="AY159" s="246" t="s">
        <v>154</v>
      </c>
    </row>
    <row r="160" s="13" customFormat="1">
      <c r="A160" s="13"/>
      <c r="B160" s="235"/>
      <c r="C160" s="236"/>
      <c r="D160" s="237" t="s">
        <v>162</v>
      </c>
      <c r="E160" s="238" t="s">
        <v>1</v>
      </c>
      <c r="F160" s="239" t="s">
        <v>194</v>
      </c>
      <c r="G160" s="236"/>
      <c r="H160" s="240">
        <v>16.757999999999999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162</v>
      </c>
      <c r="AU160" s="246" t="s">
        <v>104</v>
      </c>
      <c r="AV160" s="13" t="s">
        <v>104</v>
      </c>
      <c r="AW160" s="13" t="s">
        <v>30</v>
      </c>
      <c r="AX160" s="13" t="s">
        <v>73</v>
      </c>
      <c r="AY160" s="246" t="s">
        <v>154</v>
      </c>
    </row>
    <row r="161" s="13" customFormat="1">
      <c r="A161" s="13"/>
      <c r="B161" s="235"/>
      <c r="C161" s="236"/>
      <c r="D161" s="237" t="s">
        <v>162</v>
      </c>
      <c r="E161" s="238" t="s">
        <v>1</v>
      </c>
      <c r="F161" s="239" t="s">
        <v>195</v>
      </c>
      <c r="G161" s="236"/>
      <c r="H161" s="240">
        <v>128.52000000000001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162</v>
      </c>
      <c r="AU161" s="246" t="s">
        <v>104</v>
      </c>
      <c r="AV161" s="13" t="s">
        <v>104</v>
      </c>
      <c r="AW161" s="13" t="s">
        <v>30</v>
      </c>
      <c r="AX161" s="13" t="s">
        <v>73</v>
      </c>
      <c r="AY161" s="246" t="s">
        <v>154</v>
      </c>
    </row>
    <row r="162" s="13" customFormat="1">
      <c r="A162" s="13"/>
      <c r="B162" s="235"/>
      <c r="C162" s="236"/>
      <c r="D162" s="237" t="s">
        <v>162</v>
      </c>
      <c r="E162" s="238" t="s">
        <v>1</v>
      </c>
      <c r="F162" s="239" t="s">
        <v>196</v>
      </c>
      <c r="G162" s="236"/>
      <c r="H162" s="240">
        <v>75.977999999999994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162</v>
      </c>
      <c r="AU162" s="246" t="s">
        <v>104</v>
      </c>
      <c r="AV162" s="13" t="s">
        <v>104</v>
      </c>
      <c r="AW162" s="13" t="s">
        <v>30</v>
      </c>
      <c r="AX162" s="13" t="s">
        <v>73</v>
      </c>
      <c r="AY162" s="246" t="s">
        <v>154</v>
      </c>
    </row>
    <row r="163" s="13" customFormat="1">
      <c r="A163" s="13"/>
      <c r="B163" s="235"/>
      <c r="C163" s="236"/>
      <c r="D163" s="237" t="s">
        <v>162</v>
      </c>
      <c r="E163" s="238" t="s">
        <v>1</v>
      </c>
      <c r="F163" s="239" t="s">
        <v>197</v>
      </c>
      <c r="G163" s="236"/>
      <c r="H163" s="240">
        <v>-74.268000000000001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162</v>
      </c>
      <c r="AU163" s="246" t="s">
        <v>104</v>
      </c>
      <c r="AV163" s="13" t="s">
        <v>104</v>
      </c>
      <c r="AW163" s="13" t="s">
        <v>30</v>
      </c>
      <c r="AX163" s="13" t="s">
        <v>73</v>
      </c>
      <c r="AY163" s="246" t="s">
        <v>154</v>
      </c>
    </row>
    <row r="164" s="16" customFormat="1">
      <c r="A164" s="16"/>
      <c r="B164" s="268"/>
      <c r="C164" s="269"/>
      <c r="D164" s="237" t="s">
        <v>162</v>
      </c>
      <c r="E164" s="270" t="s">
        <v>1</v>
      </c>
      <c r="F164" s="271" t="s">
        <v>190</v>
      </c>
      <c r="G164" s="269"/>
      <c r="H164" s="272">
        <v>303.95299999999997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78" t="s">
        <v>162</v>
      </c>
      <c r="AU164" s="278" t="s">
        <v>104</v>
      </c>
      <c r="AV164" s="16" t="s">
        <v>155</v>
      </c>
      <c r="AW164" s="16" t="s">
        <v>30</v>
      </c>
      <c r="AX164" s="16" t="s">
        <v>73</v>
      </c>
      <c r="AY164" s="278" t="s">
        <v>154</v>
      </c>
    </row>
    <row r="165" s="14" customFormat="1">
      <c r="A165" s="14"/>
      <c r="B165" s="247"/>
      <c r="C165" s="248"/>
      <c r="D165" s="237" t="s">
        <v>162</v>
      </c>
      <c r="E165" s="249" t="s">
        <v>101</v>
      </c>
      <c r="F165" s="250" t="s">
        <v>164</v>
      </c>
      <c r="G165" s="248"/>
      <c r="H165" s="251">
        <v>386.16000000000002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162</v>
      </c>
      <c r="AU165" s="257" t="s">
        <v>104</v>
      </c>
      <c r="AV165" s="14" t="s">
        <v>161</v>
      </c>
      <c r="AW165" s="14" t="s">
        <v>30</v>
      </c>
      <c r="AX165" s="14" t="s">
        <v>81</v>
      </c>
      <c r="AY165" s="257" t="s">
        <v>154</v>
      </c>
    </row>
    <row r="166" s="2" customFormat="1" ht="37.8" customHeight="1">
      <c r="A166" s="39"/>
      <c r="B166" s="40"/>
      <c r="C166" s="221" t="s">
        <v>198</v>
      </c>
      <c r="D166" s="221" t="s">
        <v>157</v>
      </c>
      <c r="E166" s="222" t="s">
        <v>199</v>
      </c>
      <c r="F166" s="223" t="s">
        <v>200</v>
      </c>
      <c r="G166" s="224" t="s">
        <v>168</v>
      </c>
      <c r="H166" s="225">
        <v>18</v>
      </c>
      <c r="I166" s="226"/>
      <c r="J166" s="227">
        <f>ROUND(I166*H166,2)</f>
        <v>0</v>
      </c>
      <c r="K166" s="228"/>
      <c r="L166" s="45"/>
      <c r="M166" s="229" t="s">
        <v>1</v>
      </c>
      <c r="N166" s="230" t="s">
        <v>39</v>
      </c>
      <c r="O166" s="92"/>
      <c r="P166" s="231">
        <f>O166*H166</f>
        <v>0</v>
      </c>
      <c r="Q166" s="231">
        <v>0.017770000000000001</v>
      </c>
      <c r="R166" s="231">
        <f>Q166*H166</f>
        <v>0.31986000000000003</v>
      </c>
      <c r="S166" s="231">
        <v>0</v>
      </c>
      <c r="T166" s="23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3" t="s">
        <v>161</v>
      </c>
      <c r="AT166" s="233" t="s">
        <v>157</v>
      </c>
      <c r="AU166" s="233" t="s">
        <v>104</v>
      </c>
      <c r="AY166" s="18" t="s">
        <v>154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8" t="s">
        <v>104</v>
      </c>
      <c r="BK166" s="234">
        <f>ROUND(I166*H166,2)</f>
        <v>0</v>
      </c>
      <c r="BL166" s="18" t="s">
        <v>161</v>
      </c>
      <c r="BM166" s="233" t="s">
        <v>201</v>
      </c>
    </row>
    <row r="167" s="2" customFormat="1" ht="16.5" customHeight="1">
      <c r="A167" s="39"/>
      <c r="B167" s="40"/>
      <c r="C167" s="279" t="s">
        <v>169</v>
      </c>
      <c r="D167" s="279" t="s">
        <v>202</v>
      </c>
      <c r="E167" s="280" t="s">
        <v>203</v>
      </c>
      <c r="F167" s="281" t="s">
        <v>204</v>
      </c>
      <c r="G167" s="282" t="s">
        <v>168</v>
      </c>
      <c r="H167" s="283">
        <v>18</v>
      </c>
      <c r="I167" s="284"/>
      <c r="J167" s="285">
        <f>ROUND(I167*H167,2)</f>
        <v>0</v>
      </c>
      <c r="K167" s="286"/>
      <c r="L167" s="287"/>
      <c r="M167" s="288" t="s">
        <v>1</v>
      </c>
      <c r="N167" s="289" t="s">
        <v>39</v>
      </c>
      <c r="O167" s="92"/>
      <c r="P167" s="231">
        <f>O167*H167</f>
        <v>0</v>
      </c>
      <c r="Q167" s="231">
        <v>0.012250000000000001</v>
      </c>
      <c r="R167" s="231">
        <f>Q167*H167</f>
        <v>0.2205</v>
      </c>
      <c r="S167" s="231">
        <v>0</v>
      </c>
      <c r="T167" s="23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3" t="s">
        <v>205</v>
      </c>
      <c r="AT167" s="233" t="s">
        <v>202</v>
      </c>
      <c r="AU167" s="233" t="s">
        <v>104</v>
      </c>
      <c r="AY167" s="18" t="s">
        <v>154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8" t="s">
        <v>104</v>
      </c>
      <c r="BK167" s="234">
        <f>ROUND(I167*H167,2)</f>
        <v>0</v>
      </c>
      <c r="BL167" s="18" t="s">
        <v>161</v>
      </c>
      <c r="BM167" s="233" t="s">
        <v>206</v>
      </c>
    </row>
    <row r="168" s="12" customFormat="1" ht="22.8" customHeight="1">
      <c r="A168" s="12"/>
      <c r="B168" s="205"/>
      <c r="C168" s="206"/>
      <c r="D168" s="207" t="s">
        <v>72</v>
      </c>
      <c r="E168" s="219" t="s">
        <v>207</v>
      </c>
      <c r="F168" s="219" t="s">
        <v>208</v>
      </c>
      <c r="G168" s="206"/>
      <c r="H168" s="206"/>
      <c r="I168" s="209"/>
      <c r="J168" s="220">
        <f>BK168</f>
        <v>0</v>
      </c>
      <c r="K168" s="206"/>
      <c r="L168" s="211"/>
      <c r="M168" s="212"/>
      <c r="N168" s="213"/>
      <c r="O168" s="213"/>
      <c r="P168" s="214">
        <f>SUM(P169:P176)</f>
        <v>0</v>
      </c>
      <c r="Q168" s="213"/>
      <c r="R168" s="214">
        <f>SUM(R169:R176)</f>
        <v>0.0028800000000000002</v>
      </c>
      <c r="S168" s="213"/>
      <c r="T168" s="215">
        <f>SUM(T169:T176)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6" t="s">
        <v>81</v>
      </c>
      <c r="AT168" s="217" t="s">
        <v>72</v>
      </c>
      <c r="AU168" s="217" t="s">
        <v>81</v>
      </c>
      <c r="AY168" s="216" t="s">
        <v>154</v>
      </c>
      <c r="BK168" s="218">
        <f>SUM(BK169:BK176)</f>
        <v>0</v>
      </c>
    </row>
    <row r="169" s="2" customFormat="1" ht="24.15" customHeight="1">
      <c r="A169" s="39"/>
      <c r="B169" s="40"/>
      <c r="C169" s="221" t="s">
        <v>209</v>
      </c>
      <c r="D169" s="221" t="s">
        <v>157</v>
      </c>
      <c r="E169" s="222" t="s">
        <v>210</v>
      </c>
      <c r="F169" s="223" t="s">
        <v>211</v>
      </c>
      <c r="G169" s="224" t="s">
        <v>160</v>
      </c>
      <c r="H169" s="225">
        <v>242.114</v>
      </c>
      <c r="I169" s="226"/>
      <c r="J169" s="227">
        <f>ROUND(I169*H169,2)</f>
        <v>0</v>
      </c>
      <c r="K169" s="228"/>
      <c r="L169" s="45"/>
      <c r="M169" s="229" t="s">
        <v>1</v>
      </c>
      <c r="N169" s="230" t="s">
        <v>39</v>
      </c>
      <c r="O169" s="92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3" t="s">
        <v>161</v>
      </c>
      <c r="AT169" s="233" t="s">
        <v>157</v>
      </c>
      <c r="AU169" s="233" t="s">
        <v>104</v>
      </c>
      <c r="AY169" s="18" t="s">
        <v>154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104</v>
      </c>
      <c r="BK169" s="234">
        <f>ROUND(I169*H169,2)</f>
        <v>0</v>
      </c>
      <c r="BL169" s="18" t="s">
        <v>161</v>
      </c>
      <c r="BM169" s="233" t="s">
        <v>212</v>
      </c>
    </row>
    <row r="170" s="13" customFormat="1">
      <c r="A170" s="13"/>
      <c r="B170" s="235"/>
      <c r="C170" s="236"/>
      <c r="D170" s="237" t="s">
        <v>162</v>
      </c>
      <c r="E170" s="238" t="s">
        <v>1</v>
      </c>
      <c r="F170" s="239" t="s">
        <v>213</v>
      </c>
      <c r="G170" s="236"/>
      <c r="H170" s="240">
        <v>36.856000000000002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162</v>
      </c>
      <c r="AU170" s="246" t="s">
        <v>104</v>
      </c>
      <c r="AV170" s="13" t="s">
        <v>104</v>
      </c>
      <c r="AW170" s="13" t="s">
        <v>30</v>
      </c>
      <c r="AX170" s="13" t="s">
        <v>73</v>
      </c>
      <c r="AY170" s="246" t="s">
        <v>154</v>
      </c>
    </row>
    <row r="171" s="13" customFormat="1">
      <c r="A171" s="13"/>
      <c r="B171" s="235"/>
      <c r="C171" s="236"/>
      <c r="D171" s="237" t="s">
        <v>162</v>
      </c>
      <c r="E171" s="238" t="s">
        <v>1</v>
      </c>
      <c r="F171" s="239" t="s">
        <v>214</v>
      </c>
      <c r="G171" s="236"/>
      <c r="H171" s="240">
        <v>135.898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162</v>
      </c>
      <c r="AU171" s="246" t="s">
        <v>104</v>
      </c>
      <c r="AV171" s="13" t="s">
        <v>104</v>
      </c>
      <c r="AW171" s="13" t="s">
        <v>30</v>
      </c>
      <c r="AX171" s="13" t="s">
        <v>73</v>
      </c>
      <c r="AY171" s="246" t="s">
        <v>154</v>
      </c>
    </row>
    <row r="172" s="13" customFormat="1">
      <c r="A172" s="13"/>
      <c r="B172" s="235"/>
      <c r="C172" s="236"/>
      <c r="D172" s="237" t="s">
        <v>162</v>
      </c>
      <c r="E172" s="238" t="s">
        <v>1</v>
      </c>
      <c r="F172" s="239" t="s">
        <v>215</v>
      </c>
      <c r="G172" s="236"/>
      <c r="H172" s="240">
        <v>69.359999999999999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162</v>
      </c>
      <c r="AU172" s="246" t="s">
        <v>104</v>
      </c>
      <c r="AV172" s="13" t="s">
        <v>104</v>
      </c>
      <c r="AW172" s="13" t="s">
        <v>30</v>
      </c>
      <c r="AX172" s="13" t="s">
        <v>73</v>
      </c>
      <c r="AY172" s="246" t="s">
        <v>154</v>
      </c>
    </row>
    <row r="173" s="14" customFormat="1">
      <c r="A173" s="14"/>
      <c r="B173" s="247"/>
      <c r="C173" s="248"/>
      <c r="D173" s="237" t="s">
        <v>162</v>
      </c>
      <c r="E173" s="249" t="s">
        <v>1</v>
      </c>
      <c r="F173" s="250" t="s">
        <v>164</v>
      </c>
      <c r="G173" s="248"/>
      <c r="H173" s="251">
        <v>242.11399999999998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162</v>
      </c>
      <c r="AU173" s="257" t="s">
        <v>104</v>
      </c>
      <c r="AV173" s="14" t="s">
        <v>161</v>
      </c>
      <c r="AW173" s="14" t="s">
        <v>30</v>
      </c>
      <c r="AX173" s="14" t="s">
        <v>81</v>
      </c>
      <c r="AY173" s="257" t="s">
        <v>154</v>
      </c>
    </row>
    <row r="174" s="2" customFormat="1" ht="24.15" customHeight="1">
      <c r="A174" s="39"/>
      <c r="B174" s="40"/>
      <c r="C174" s="221" t="s">
        <v>205</v>
      </c>
      <c r="D174" s="221" t="s">
        <v>157</v>
      </c>
      <c r="E174" s="222" t="s">
        <v>216</v>
      </c>
      <c r="F174" s="223" t="s">
        <v>217</v>
      </c>
      <c r="G174" s="224" t="s">
        <v>160</v>
      </c>
      <c r="H174" s="225">
        <v>242.114</v>
      </c>
      <c r="I174" s="226"/>
      <c r="J174" s="227">
        <f>ROUND(I174*H174,2)</f>
        <v>0</v>
      </c>
      <c r="K174" s="228"/>
      <c r="L174" s="45"/>
      <c r="M174" s="229" t="s">
        <v>1</v>
      </c>
      <c r="N174" s="230" t="s">
        <v>39</v>
      </c>
      <c r="O174" s="92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3" t="s">
        <v>161</v>
      </c>
      <c r="AT174" s="233" t="s">
        <v>157</v>
      </c>
      <c r="AU174" s="233" t="s">
        <v>104</v>
      </c>
      <c r="AY174" s="18" t="s">
        <v>154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104</v>
      </c>
      <c r="BK174" s="234">
        <f>ROUND(I174*H174,2)</f>
        <v>0</v>
      </c>
      <c r="BL174" s="18" t="s">
        <v>161</v>
      </c>
      <c r="BM174" s="233" t="s">
        <v>218</v>
      </c>
    </row>
    <row r="175" s="2" customFormat="1" ht="37.8" customHeight="1">
      <c r="A175" s="39"/>
      <c r="B175" s="40"/>
      <c r="C175" s="221" t="s">
        <v>219</v>
      </c>
      <c r="D175" s="221" t="s">
        <v>157</v>
      </c>
      <c r="E175" s="222" t="s">
        <v>220</v>
      </c>
      <c r="F175" s="223" t="s">
        <v>221</v>
      </c>
      <c r="G175" s="224" t="s">
        <v>222</v>
      </c>
      <c r="H175" s="225">
        <v>36</v>
      </c>
      <c r="I175" s="226"/>
      <c r="J175" s="227">
        <f>ROUND(I175*H175,2)</f>
        <v>0</v>
      </c>
      <c r="K175" s="228"/>
      <c r="L175" s="45"/>
      <c r="M175" s="229" t="s">
        <v>1</v>
      </c>
      <c r="N175" s="230" t="s">
        <v>39</v>
      </c>
      <c r="O175" s="92"/>
      <c r="P175" s="231">
        <f>O175*H175</f>
        <v>0</v>
      </c>
      <c r="Q175" s="231">
        <v>8.0000000000000007E-05</v>
      </c>
      <c r="R175" s="231">
        <f>Q175*H175</f>
        <v>0.0028800000000000002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161</v>
      </c>
      <c r="AT175" s="233" t="s">
        <v>157</v>
      </c>
      <c r="AU175" s="233" t="s">
        <v>104</v>
      </c>
      <c r="AY175" s="18" t="s">
        <v>154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104</v>
      </c>
      <c r="BK175" s="234">
        <f>ROUND(I175*H175,2)</f>
        <v>0</v>
      </c>
      <c r="BL175" s="18" t="s">
        <v>161</v>
      </c>
      <c r="BM175" s="233" t="s">
        <v>223</v>
      </c>
    </row>
    <row r="176" s="13" customFormat="1">
      <c r="A176" s="13"/>
      <c r="B176" s="235"/>
      <c r="C176" s="236"/>
      <c r="D176" s="237" t="s">
        <v>162</v>
      </c>
      <c r="E176" s="238" t="s">
        <v>1</v>
      </c>
      <c r="F176" s="239" t="s">
        <v>224</v>
      </c>
      <c r="G176" s="236"/>
      <c r="H176" s="240">
        <v>36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162</v>
      </c>
      <c r="AU176" s="246" t="s">
        <v>104</v>
      </c>
      <c r="AV176" s="13" t="s">
        <v>104</v>
      </c>
      <c r="AW176" s="13" t="s">
        <v>30</v>
      </c>
      <c r="AX176" s="13" t="s">
        <v>81</v>
      </c>
      <c r="AY176" s="246" t="s">
        <v>154</v>
      </c>
    </row>
    <row r="177" s="12" customFormat="1" ht="22.8" customHeight="1">
      <c r="A177" s="12"/>
      <c r="B177" s="205"/>
      <c r="C177" s="206"/>
      <c r="D177" s="207" t="s">
        <v>72</v>
      </c>
      <c r="E177" s="219" t="s">
        <v>225</v>
      </c>
      <c r="F177" s="219" t="s">
        <v>226</v>
      </c>
      <c r="G177" s="206"/>
      <c r="H177" s="206"/>
      <c r="I177" s="209"/>
      <c r="J177" s="220">
        <f>BK177</f>
        <v>0</v>
      </c>
      <c r="K177" s="206"/>
      <c r="L177" s="211"/>
      <c r="M177" s="212"/>
      <c r="N177" s="213"/>
      <c r="O177" s="213"/>
      <c r="P177" s="214">
        <f>SUM(P178:P182)</f>
        <v>0</v>
      </c>
      <c r="Q177" s="213"/>
      <c r="R177" s="214">
        <f>SUM(R178:R182)</f>
        <v>0</v>
      </c>
      <c r="S177" s="213"/>
      <c r="T177" s="215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6" t="s">
        <v>81</v>
      </c>
      <c r="AT177" s="217" t="s">
        <v>72</v>
      </c>
      <c r="AU177" s="217" t="s">
        <v>81</v>
      </c>
      <c r="AY177" s="216" t="s">
        <v>154</v>
      </c>
      <c r="BK177" s="218">
        <f>SUM(BK178:BK182)</f>
        <v>0</v>
      </c>
    </row>
    <row r="178" s="2" customFormat="1" ht="37.8" customHeight="1">
      <c r="A178" s="39"/>
      <c r="B178" s="40"/>
      <c r="C178" s="221" t="s">
        <v>201</v>
      </c>
      <c r="D178" s="221" t="s">
        <v>157</v>
      </c>
      <c r="E178" s="222" t="s">
        <v>227</v>
      </c>
      <c r="F178" s="223" t="s">
        <v>228</v>
      </c>
      <c r="G178" s="224" t="s">
        <v>229</v>
      </c>
      <c r="H178" s="225">
        <v>21.099</v>
      </c>
      <c r="I178" s="226"/>
      <c r="J178" s="227">
        <f>ROUND(I178*H178,2)</f>
        <v>0</v>
      </c>
      <c r="K178" s="228"/>
      <c r="L178" s="45"/>
      <c r="M178" s="229" t="s">
        <v>1</v>
      </c>
      <c r="N178" s="230" t="s">
        <v>39</v>
      </c>
      <c r="O178" s="92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3" t="s">
        <v>161</v>
      </c>
      <c r="AT178" s="233" t="s">
        <v>157</v>
      </c>
      <c r="AU178" s="233" t="s">
        <v>104</v>
      </c>
      <c r="AY178" s="18" t="s">
        <v>154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8" t="s">
        <v>104</v>
      </c>
      <c r="BK178" s="234">
        <f>ROUND(I178*H178,2)</f>
        <v>0</v>
      </c>
      <c r="BL178" s="18" t="s">
        <v>161</v>
      </c>
      <c r="BM178" s="233" t="s">
        <v>230</v>
      </c>
    </row>
    <row r="179" s="2" customFormat="1" ht="33" customHeight="1">
      <c r="A179" s="39"/>
      <c r="B179" s="40"/>
      <c r="C179" s="221" t="s">
        <v>231</v>
      </c>
      <c r="D179" s="221" t="s">
        <v>157</v>
      </c>
      <c r="E179" s="222" t="s">
        <v>232</v>
      </c>
      <c r="F179" s="223" t="s">
        <v>233</v>
      </c>
      <c r="G179" s="224" t="s">
        <v>229</v>
      </c>
      <c r="H179" s="225">
        <v>21.099</v>
      </c>
      <c r="I179" s="226"/>
      <c r="J179" s="227">
        <f>ROUND(I179*H179,2)</f>
        <v>0</v>
      </c>
      <c r="K179" s="228"/>
      <c r="L179" s="45"/>
      <c r="M179" s="229" t="s">
        <v>1</v>
      </c>
      <c r="N179" s="230" t="s">
        <v>39</v>
      </c>
      <c r="O179" s="92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3" t="s">
        <v>161</v>
      </c>
      <c r="AT179" s="233" t="s">
        <v>157</v>
      </c>
      <c r="AU179" s="233" t="s">
        <v>104</v>
      </c>
      <c r="AY179" s="18" t="s">
        <v>154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8" t="s">
        <v>104</v>
      </c>
      <c r="BK179" s="234">
        <f>ROUND(I179*H179,2)</f>
        <v>0</v>
      </c>
      <c r="BL179" s="18" t="s">
        <v>161</v>
      </c>
      <c r="BM179" s="233" t="s">
        <v>234</v>
      </c>
    </row>
    <row r="180" s="2" customFormat="1" ht="44.25" customHeight="1">
      <c r="A180" s="39"/>
      <c r="B180" s="40"/>
      <c r="C180" s="221" t="s">
        <v>206</v>
      </c>
      <c r="D180" s="221" t="s">
        <v>157</v>
      </c>
      <c r="E180" s="222" t="s">
        <v>235</v>
      </c>
      <c r="F180" s="223" t="s">
        <v>236</v>
      </c>
      <c r="G180" s="224" t="s">
        <v>229</v>
      </c>
      <c r="H180" s="225">
        <v>316.48500000000001</v>
      </c>
      <c r="I180" s="226"/>
      <c r="J180" s="227">
        <f>ROUND(I180*H180,2)</f>
        <v>0</v>
      </c>
      <c r="K180" s="228"/>
      <c r="L180" s="45"/>
      <c r="M180" s="229" t="s">
        <v>1</v>
      </c>
      <c r="N180" s="230" t="s">
        <v>39</v>
      </c>
      <c r="O180" s="92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3" t="s">
        <v>161</v>
      </c>
      <c r="AT180" s="233" t="s">
        <v>157</v>
      </c>
      <c r="AU180" s="233" t="s">
        <v>104</v>
      </c>
      <c r="AY180" s="18" t="s">
        <v>154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104</v>
      </c>
      <c r="BK180" s="234">
        <f>ROUND(I180*H180,2)</f>
        <v>0</v>
      </c>
      <c r="BL180" s="18" t="s">
        <v>161</v>
      </c>
      <c r="BM180" s="233" t="s">
        <v>237</v>
      </c>
    </row>
    <row r="181" s="13" customFormat="1">
      <c r="A181" s="13"/>
      <c r="B181" s="235"/>
      <c r="C181" s="236"/>
      <c r="D181" s="237" t="s">
        <v>162</v>
      </c>
      <c r="E181" s="236"/>
      <c r="F181" s="239" t="s">
        <v>238</v>
      </c>
      <c r="G181" s="236"/>
      <c r="H181" s="240">
        <v>316.48500000000001</v>
      </c>
      <c r="I181" s="241"/>
      <c r="J181" s="236"/>
      <c r="K181" s="236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162</v>
      </c>
      <c r="AU181" s="246" t="s">
        <v>104</v>
      </c>
      <c r="AV181" s="13" t="s">
        <v>104</v>
      </c>
      <c r="AW181" s="13" t="s">
        <v>4</v>
      </c>
      <c r="AX181" s="13" t="s">
        <v>81</v>
      </c>
      <c r="AY181" s="246" t="s">
        <v>154</v>
      </c>
    </row>
    <row r="182" s="2" customFormat="1" ht="24.15" customHeight="1">
      <c r="A182" s="39"/>
      <c r="B182" s="40"/>
      <c r="C182" s="221" t="s">
        <v>239</v>
      </c>
      <c r="D182" s="221" t="s">
        <v>157</v>
      </c>
      <c r="E182" s="222" t="s">
        <v>240</v>
      </c>
      <c r="F182" s="223" t="s">
        <v>241</v>
      </c>
      <c r="G182" s="224" t="s">
        <v>229</v>
      </c>
      <c r="H182" s="225">
        <v>21.099</v>
      </c>
      <c r="I182" s="226"/>
      <c r="J182" s="227">
        <f>ROUND(I182*H182,2)</f>
        <v>0</v>
      </c>
      <c r="K182" s="228"/>
      <c r="L182" s="45"/>
      <c r="M182" s="229" t="s">
        <v>1</v>
      </c>
      <c r="N182" s="230" t="s">
        <v>39</v>
      </c>
      <c r="O182" s="92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3" t="s">
        <v>161</v>
      </c>
      <c r="AT182" s="233" t="s">
        <v>157</v>
      </c>
      <c r="AU182" s="233" t="s">
        <v>104</v>
      </c>
      <c r="AY182" s="18" t="s">
        <v>154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8" t="s">
        <v>104</v>
      </c>
      <c r="BK182" s="234">
        <f>ROUND(I182*H182,2)</f>
        <v>0</v>
      </c>
      <c r="BL182" s="18" t="s">
        <v>161</v>
      </c>
      <c r="BM182" s="233" t="s">
        <v>242</v>
      </c>
    </row>
    <row r="183" s="12" customFormat="1" ht="22.8" customHeight="1">
      <c r="A183" s="12"/>
      <c r="B183" s="205"/>
      <c r="C183" s="206"/>
      <c r="D183" s="207" t="s">
        <v>72</v>
      </c>
      <c r="E183" s="219" t="s">
        <v>243</v>
      </c>
      <c r="F183" s="219" t="s">
        <v>244</v>
      </c>
      <c r="G183" s="206"/>
      <c r="H183" s="206"/>
      <c r="I183" s="209"/>
      <c r="J183" s="220">
        <f>BK183</f>
        <v>0</v>
      </c>
      <c r="K183" s="206"/>
      <c r="L183" s="211"/>
      <c r="M183" s="212"/>
      <c r="N183" s="213"/>
      <c r="O183" s="213"/>
      <c r="P183" s="214">
        <f>P184</f>
        <v>0</v>
      </c>
      <c r="Q183" s="213"/>
      <c r="R183" s="214">
        <f>R184</f>
        <v>0</v>
      </c>
      <c r="S183" s="213"/>
      <c r="T183" s="215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6" t="s">
        <v>81</v>
      </c>
      <c r="AT183" s="217" t="s">
        <v>72</v>
      </c>
      <c r="AU183" s="217" t="s">
        <v>81</v>
      </c>
      <c r="AY183" s="216" t="s">
        <v>154</v>
      </c>
      <c r="BK183" s="218">
        <f>BK184</f>
        <v>0</v>
      </c>
    </row>
    <row r="184" s="2" customFormat="1" ht="55.5" customHeight="1">
      <c r="A184" s="39"/>
      <c r="B184" s="40"/>
      <c r="C184" s="221" t="s">
        <v>212</v>
      </c>
      <c r="D184" s="221" t="s">
        <v>157</v>
      </c>
      <c r="E184" s="222" t="s">
        <v>245</v>
      </c>
      <c r="F184" s="223" t="s">
        <v>246</v>
      </c>
      <c r="G184" s="224" t="s">
        <v>229</v>
      </c>
      <c r="H184" s="225">
        <v>14.648</v>
      </c>
      <c r="I184" s="226"/>
      <c r="J184" s="227">
        <f>ROUND(I184*H184,2)</f>
        <v>0</v>
      </c>
      <c r="K184" s="228"/>
      <c r="L184" s="45"/>
      <c r="M184" s="229" t="s">
        <v>1</v>
      </c>
      <c r="N184" s="230" t="s">
        <v>39</v>
      </c>
      <c r="O184" s="92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3" t="s">
        <v>161</v>
      </c>
      <c r="AT184" s="233" t="s">
        <v>157</v>
      </c>
      <c r="AU184" s="233" t="s">
        <v>104</v>
      </c>
      <c r="AY184" s="18" t="s">
        <v>154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8" t="s">
        <v>104</v>
      </c>
      <c r="BK184" s="234">
        <f>ROUND(I184*H184,2)</f>
        <v>0</v>
      </c>
      <c r="BL184" s="18" t="s">
        <v>161</v>
      </c>
      <c r="BM184" s="233" t="s">
        <v>247</v>
      </c>
    </row>
    <row r="185" s="12" customFormat="1" ht="25.92" customHeight="1">
      <c r="A185" s="12"/>
      <c r="B185" s="205"/>
      <c r="C185" s="206"/>
      <c r="D185" s="207" t="s">
        <v>72</v>
      </c>
      <c r="E185" s="208" t="s">
        <v>248</v>
      </c>
      <c r="F185" s="208" t="s">
        <v>249</v>
      </c>
      <c r="G185" s="206"/>
      <c r="H185" s="206"/>
      <c r="I185" s="209"/>
      <c r="J185" s="210">
        <f>BK185</f>
        <v>0</v>
      </c>
      <c r="K185" s="206"/>
      <c r="L185" s="211"/>
      <c r="M185" s="212"/>
      <c r="N185" s="213"/>
      <c r="O185" s="213"/>
      <c r="P185" s="214">
        <f>P186+P214+P218+P263+P300+P302+P322+P342+P367+P378</f>
        <v>0</v>
      </c>
      <c r="Q185" s="213"/>
      <c r="R185" s="214">
        <f>R186+R214+R218+R263+R300+R302+R322+R342+R367+R378</f>
        <v>10.202913120000002</v>
      </c>
      <c r="S185" s="213"/>
      <c r="T185" s="215">
        <f>T186+T214+T218+T263+T300+T302+T322+T342+T367+T378</f>
        <v>21.099432499999999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6" t="s">
        <v>104</v>
      </c>
      <c r="AT185" s="217" t="s">
        <v>72</v>
      </c>
      <c r="AU185" s="217" t="s">
        <v>73</v>
      </c>
      <c r="AY185" s="216" t="s">
        <v>154</v>
      </c>
      <c r="BK185" s="218">
        <f>BK186+BK214+BK218+BK263+BK300+BK302+BK322+BK342+BK367+BK378</f>
        <v>0</v>
      </c>
    </row>
    <row r="186" s="12" customFormat="1" ht="22.8" customHeight="1">
      <c r="A186" s="12"/>
      <c r="B186" s="205"/>
      <c r="C186" s="206"/>
      <c r="D186" s="207" t="s">
        <v>72</v>
      </c>
      <c r="E186" s="219" t="s">
        <v>250</v>
      </c>
      <c r="F186" s="219" t="s">
        <v>251</v>
      </c>
      <c r="G186" s="206"/>
      <c r="H186" s="206"/>
      <c r="I186" s="209"/>
      <c r="J186" s="220">
        <f>BK186</f>
        <v>0</v>
      </c>
      <c r="K186" s="206"/>
      <c r="L186" s="211"/>
      <c r="M186" s="212"/>
      <c r="N186" s="213"/>
      <c r="O186" s="213"/>
      <c r="P186" s="214">
        <f>SUM(P187:P213)</f>
        <v>0</v>
      </c>
      <c r="Q186" s="213"/>
      <c r="R186" s="214">
        <f>SUM(R187:R213)</f>
        <v>0.094896839999999996</v>
      </c>
      <c r="S186" s="213"/>
      <c r="T186" s="215">
        <f>SUM(T187:T213)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6" t="s">
        <v>104</v>
      </c>
      <c r="AT186" s="217" t="s">
        <v>72</v>
      </c>
      <c r="AU186" s="217" t="s">
        <v>81</v>
      </c>
      <c r="AY186" s="216" t="s">
        <v>154</v>
      </c>
      <c r="BK186" s="218">
        <f>SUM(BK187:BK213)</f>
        <v>0</v>
      </c>
    </row>
    <row r="187" s="2" customFormat="1" ht="33" customHeight="1">
      <c r="A187" s="39"/>
      <c r="B187" s="40"/>
      <c r="C187" s="221" t="s">
        <v>252</v>
      </c>
      <c r="D187" s="221" t="s">
        <v>157</v>
      </c>
      <c r="E187" s="222" t="s">
        <v>253</v>
      </c>
      <c r="F187" s="223" t="s">
        <v>254</v>
      </c>
      <c r="G187" s="224" t="s">
        <v>160</v>
      </c>
      <c r="H187" s="225">
        <v>31.242999999999999</v>
      </c>
      <c r="I187" s="226"/>
      <c r="J187" s="227">
        <f>ROUND(I187*H187,2)</f>
        <v>0</v>
      </c>
      <c r="K187" s="228"/>
      <c r="L187" s="45"/>
      <c r="M187" s="229" t="s">
        <v>1</v>
      </c>
      <c r="N187" s="230" t="s">
        <v>39</v>
      </c>
      <c r="O187" s="92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3" t="s">
        <v>218</v>
      </c>
      <c r="AT187" s="233" t="s">
        <v>157</v>
      </c>
      <c r="AU187" s="233" t="s">
        <v>104</v>
      </c>
      <c r="AY187" s="18" t="s">
        <v>154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8" t="s">
        <v>104</v>
      </c>
      <c r="BK187" s="234">
        <f>ROUND(I187*H187,2)</f>
        <v>0</v>
      </c>
      <c r="BL187" s="18" t="s">
        <v>218</v>
      </c>
      <c r="BM187" s="233" t="s">
        <v>255</v>
      </c>
    </row>
    <row r="188" s="15" customFormat="1">
      <c r="A188" s="15"/>
      <c r="B188" s="258"/>
      <c r="C188" s="259"/>
      <c r="D188" s="237" t="s">
        <v>162</v>
      </c>
      <c r="E188" s="260" t="s">
        <v>1</v>
      </c>
      <c r="F188" s="261" t="s">
        <v>256</v>
      </c>
      <c r="G188" s="259"/>
      <c r="H188" s="260" t="s">
        <v>1</v>
      </c>
      <c r="I188" s="262"/>
      <c r="J188" s="259"/>
      <c r="K188" s="259"/>
      <c r="L188" s="263"/>
      <c r="M188" s="264"/>
      <c r="N188" s="265"/>
      <c r="O188" s="265"/>
      <c r="P188" s="265"/>
      <c r="Q188" s="265"/>
      <c r="R188" s="265"/>
      <c r="S188" s="265"/>
      <c r="T188" s="26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7" t="s">
        <v>162</v>
      </c>
      <c r="AU188" s="267" t="s">
        <v>104</v>
      </c>
      <c r="AV188" s="15" t="s">
        <v>81</v>
      </c>
      <c r="AW188" s="15" t="s">
        <v>30</v>
      </c>
      <c r="AX188" s="15" t="s">
        <v>73</v>
      </c>
      <c r="AY188" s="267" t="s">
        <v>154</v>
      </c>
    </row>
    <row r="189" s="13" customFormat="1">
      <c r="A189" s="13"/>
      <c r="B189" s="235"/>
      <c r="C189" s="236"/>
      <c r="D189" s="237" t="s">
        <v>162</v>
      </c>
      <c r="E189" s="238" t="s">
        <v>1</v>
      </c>
      <c r="F189" s="239" t="s">
        <v>257</v>
      </c>
      <c r="G189" s="236"/>
      <c r="H189" s="240">
        <v>23.210000000000001</v>
      </c>
      <c r="I189" s="241"/>
      <c r="J189" s="236"/>
      <c r="K189" s="236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162</v>
      </c>
      <c r="AU189" s="246" t="s">
        <v>104</v>
      </c>
      <c r="AV189" s="13" t="s">
        <v>104</v>
      </c>
      <c r="AW189" s="13" t="s">
        <v>30</v>
      </c>
      <c r="AX189" s="13" t="s">
        <v>73</v>
      </c>
      <c r="AY189" s="246" t="s">
        <v>154</v>
      </c>
    </row>
    <row r="190" s="15" customFormat="1">
      <c r="A190" s="15"/>
      <c r="B190" s="258"/>
      <c r="C190" s="259"/>
      <c r="D190" s="237" t="s">
        <v>162</v>
      </c>
      <c r="E190" s="260" t="s">
        <v>1</v>
      </c>
      <c r="F190" s="261" t="s">
        <v>258</v>
      </c>
      <c r="G190" s="259"/>
      <c r="H190" s="260" t="s">
        <v>1</v>
      </c>
      <c r="I190" s="262"/>
      <c r="J190" s="259"/>
      <c r="K190" s="259"/>
      <c r="L190" s="263"/>
      <c r="M190" s="264"/>
      <c r="N190" s="265"/>
      <c r="O190" s="265"/>
      <c r="P190" s="265"/>
      <c r="Q190" s="265"/>
      <c r="R190" s="265"/>
      <c r="S190" s="265"/>
      <c r="T190" s="26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7" t="s">
        <v>162</v>
      </c>
      <c r="AU190" s="267" t="s">
        <v>104</v>
      </c>
      <c r="AV190" s="15" t="s">
        <v>81</v>
      </c>
      <c r="AW190" s="15" t="s">
        <v>30</v>
      </c>
      <c r="AX190" s="15" t="s">
        <v>73</v>
      </c>
      <c r="AY190" s="267" t="s">
        <v>154</v>
      </c>
    </row>
    <row r="191" s="13" customFormat="1">
      <c r="A191" s="13"/>
      <c r="B191" s="235"/>
      <c r="C191" s="236"/>
      <c r="D191" s="237" t="s">
        <v>162</v>
      </c>
      <c r="E191" s="238" t="s">
        <v>1</v>
      </c>
      <c r="F191" s="239" t="s">
        <v>259</v>
      </c>
      <c r="G191" s="236"/>
      <c r="H191" s="240">
        <v>8.0329999999999995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162</v>
      </c>
      <c r="AU191" s="246" t="s">
        <v>104</v>
      </c>
      <c r="AV191" s="13" t="s">
        <v>104</v>
      </c>
      <c r="AW191" s="13" t="s">
        <v>30</v>
      </c>
      <c r="AX191" s="13" t="s">
        <v>73</v>
      </c>
      <c r="AY191" s="246" t="s">
        <v>154</v>
      </c>
    </row>
    <row r="192" s="14" customFormat="1">
      <c r="A192" s="14"/>
      <c r="B192" s="247"/>
      <c r="C192" s="248"/>
      <c r="D192" s="237" t="s">
        <v>162</v>
      </c>
      <c r="E192" s="249" t="s">
        <v>1</v>
      </c>
      <c r="F192" s="250" t="s">
        <v>164</v>
      </c>
      <c r="G192" s="248"/>
      <c r="H192" s="251">
        <v>31.242999999999999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7" t="s">
        <v>162</v>
      </c>
      <c r="AU192" s="257" t="s">
        <v>104</v>
      </c>
      <c r="AV192" s="14" t="s">
        <v>161</v>
      </c>
      <c r="AW192" s="14" t="s">
        <v>30</v>
      </c>
      <c r="AX192" s="14" t="s">
        <v>81</v>
      </c>
      <c r="AY192" s="257" t="s">
        <v>154</v>
      </c>
    </row>
    <row r="193" s="2" customFormat="1" ht="24.15" customHeight="1">
      <c r="A193" s="39"/>
      <c r="B193" s="40"/>
      <c r="C193" s="279" t="s">
        <v>260</v>
      </c>
      <c r="D193" s="279" t="s">
        <v>202</v>
      </c>
      <c r="E193" s="280" t="s">
        <v>261</v>
      </c>
      <c r="F193" s="281" t="s">
        <v>262</v>
      </c>
      <c r="G193" s="282" t="s">
        <v>263</v>
      </c>
      <c r="H193" s="283">
        <v>31.242999999999999</v>
      </c>
      <c r="I193" s="284"/>
      <c r="J193" s="285">
        <f>ROUND(I193*H193,2)</f>
        <v>0</v>
      </c>
      <c r="K193" s="286"/>
      <c r="L193" s="287"/>
      <c r="M193" s="288" t="s">
        <v>1</v>
      </c>
      <c r="N193" s="289" t="s">
        <v>39</v>
      </c>
      <c r="O193" s="92"/>
      <c r="P193" s="231">
        <f>O193*H193</f>
        <v>0</v>
      </c>
      <c r="Q193" s="231">
        <v>0.001</v>
      </c>
      <c r="R193" s="231">
        <f>Q193*H193</f>
        <v>0.031243</v>
      </c>
      <c r="S193" s="231">
        <v>0</v>
      </c>
      <c r="T193" s="23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3" t="s">
        <v>264</v>
      </c>
      <c r="AT193" s="233" t="s">
        <v>202</v>
      </c>
      <c r="AU193" s="233" t="s">
        <v>104</v>
      </c>
      <c r="AY193" s="18" t="s">
        <v>154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8" t="s">
        <v>104</v>
      </c>
      <c r="BK193" s="234">
        <f>ROUND(I193*H193,2)</f>
        <v>0</v>
      </c>
      <c r="BL193" s="18" t="s">
        <v>218</v>
      </c>
      <c r="BM193" s="233" t="s">
        <v>265</v>
      </c>
    </row>
    <row r="194" s="2" customFormat="1">
      <c r="A194" s="39"/>
      <c r="B194" s="40"/>
      <c r="C194" s="41"/>
      <c r="D194" s="237" t="s">
        <v>266</v>
      </c>
      <c r="E194" s="41"/>
      <c r="F194" s="290" t="s">
        <v>267</v>
      </c>
      <c r="G194" s="41"/>
      <c r="H194" s="41"/>
      <c r="I194" s="291"/>
      <c r="J194" s="41"/>
      <c r="K194" s="41"/>
      <c r="L194" s="45"/>
      <c r="M194" s="292"/>
      <c r="N194" s="293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266</v>
      </c>
      <c r="AU194" s="18" t="s">
        <v>104</v>
      </c>
    </row>
    <row r="195" s="2" customFormat="1" ht="33" customHeight="1">
      <c r="A195" s="39"/>
      <c r="B195" s="40"/>
      <c r="C195" s="221" t="s">
        <v>268</v>
      </c>
      <c r="D195" s="221" t="s">
        <v>157</v>
      </c>
      <c r="E195" s="222" t="s">
        <v>269</v>
      </c>
      <c r="F195" s="223" t="s">
        <v>270</v>
      </c>
      <c r="G195" s="224" t="s">
        <v>160</v>
      </c>
      <c r="H195" s="225">
        <v>63.359999999999999</v>
      </c>
      <c r="I195" s="226"/>
      <c r="J195" s="227">
        <f>ROUND(I195*H195,2)</f>
        <v>0</v>
      </c>
      <c r="K195" s="228"/>
      <c r="L195" s="45"/>
      <c r="M195" s="229" t="s">
        <v>1</v>
      </c>
      <c r="N195" s="230" t="s">
        <v>39</v>
      </c>
      <c r="O195" s="92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3" t="s">
        <v>218</v>
      </c>
      <c r="AT195" s="233" t="s">
        <v>157</v>
      </c>
      <c r="AU195" s="233" t="s">
        <v>104</v>
      </c>
      <c r="AY195" s="18" t="s">
        <v>154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8" t="s">
        <v>104</v>
      </c>
      <c r="BK195" s="234">
        <f>ROUND(I195*H195,2)</f>
        <v>0</v>
      </c>
      <c r="BL195" s="18" t="s">
        <v>218</v>
      </c>
      <c r="BM195" s="233" t="s">
        <v>271</v>
      </c>
    </row>
    <row r="196" s="15" customFormat="1">
      <c r="A196" s="15"/>
      <c r="B196" s="258"/>
      <c r="C196" s="259"/>
      <c r="D196" s="237" t="s">
        <v>162</v>
      </c>
      <c r="E196" s="260" t="s">
        <v>1</v>
      </c>
      <c r="F196" s="261" t="s">
        <v>272</v>
      </c>
      <c r="G196" s="259"/>
      <c r="H196" s="260" t="s">
        <v>1</v>
      </c>
      <c r="I196" s="262"/>
      <c r="J196" s="259"/>
      <c r="K196" s="259"/>
      <c r="L196" s="263"/>
      <c r="M196" s="264"/>
      <c r="N196" s="265"/>
      <c r="O196" s="265"/>
      <c r="P196" s="265"/>
      <c r="Q196" s="265"/>
      <c r="R196" s="265"/>
      <c r="S196" s="265"/>
      <c r="T196" s="26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7" t="s">
        <v>162</v>
      </c>
      <c r="AU196" s="267" t="s">
        <v>104</v>
      </c>
      <c r="AV196" s="15" t="s">
        <v>81</v>
      </c>
      <c r="AW196" s="15" t="s">
        <v>30</v>
      </c>
      <c r="AX196" s="15" t="s">
        <v>73</v>
      </c>
      <c r="AY196" s="267" t="s">
        <v>154</v>
      </c>
    </row>
    <row r="197" s="13" customFormat="1">
      <c r="A197" s="13"/>
      <c r="B197" s="235"/>
      <c r="C197" s="236"/>
      <c r="D197" s="237" t="s">
        <v>162</v>
      </c>
      <c r="E197" s="238" t="s">
        <v>1</v>
      </c>
      <c r="F197" s="239" t="s">
        <v>273</v>
      </c>
      <c r="G197" s="236"/>
      <c r="H197" s="240">
        <v>63.359999999999999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162</v>
      </c>
      <c r="AU197" s="246" t="s">
        <v>104</v>
      </c>
      <c r="AV197" s="13" t="s">
        <v>104</v>
      </c>
      <c r="AW197" s="13" t="s">
        <v>30</v>
      </c>
      <c r="AX197" s="13" t="s">
        <v>81</v>
      </c>
      <c r="AY197" s="246" t="s">
        <v>154</v>
      </c>
    </row>
    <row r="198" s="2" customFormat="1" ht="24.15" customHeight="1">
      <c r="A198" s="39"/>
      <c r="B198" s="40"/>
      <c r="C198" s="279" t="s">
        <v>274</v>
      </c>
      <c r="D198" s="279" t="s">
        <v>202</v>
      </c>
      <c r="E198" s="280" t="s">
        <v>275</v>
      </c>
      <c r="F198" s="281" t="s">
        <v>276</v>
      </c>
      <c r="G198" s="282" t="s">
        <v>263</v>
      </c>
      <c r="H198" s="283">
        <v>63.359999999999999</v>
      </c>
      <c r="I198" s="284"/>
      <c r="J198" s="285">
        <f>ROUND(I198*H198,2)</f>
        <v>0</v>
      </c>
      <c r="K198" s="286"/>
      <c r="L198" s="287"/>
      <c r="M198" s="288" t="s">
        <v>1</v>
      </c>
      <c r="N198" s="289" t="s">
        <v>39</v>
      </c>
      <c r="O198" s="92"/>
      <c r="P198" s="231">
        <f>O198*H198</f>
        <v>0</v>
      </c>
      <c r="Q198" s="231">
        <v>0.001</v>
      </c>
      <c r="R198" s="231">
        <f>Q198*H198</f>
        <v>0.06336</v>
      </c>
      <c r="S198" s="231">
        <v>0</v>
      </c>
      <c r="T198" s="23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3" t="s">
        <v>264</v>
      </c>
      <c r="AT198" s="233" t="s">
        <v>202</v>
      </c>
      <c r="AU198" s="233" t="s">
        <v>104</v>
      </c>
      <c r="AY198" s="18" t="s">
        <v>154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8" t="s">
        <v>104</v>
      </c>
      <c r="BK198" s="234">
        <f>ROUND(I198*H198,2)</f>
        <v>0</v>
      </c>
      <c r="BL198" s="18" t="s">
        <v>218</v>
      </c>
      <c r="BM198" s="233" t="s">
        <v>277</v>
      </c>
    </row>
    <row r="199" s="2" customFormat="1">
      <c r="A199" s="39"/>
      <c r="B199" s="40"/>
      <c r="C199" s="41"/>
      <c r="D199" s="237" t="s">
        <v>266</v>
      </c>
      <c r="E199" s="41"/>
      <c r="F199" s="290" t="s">
        <v>278</v>
      </c>
      <c r="G199" s="41"/>
      <c r="H199" s="41"/>
      <c r="I199" s="291"/>
      <c r="J199" s="41"/>
      <c r="K199" s="41"/>
      <c r="L199" s="45"/>
      <c r="M199" s="292"/>
      <c r="N199" s="293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266</v>
      </c>
      <c r="AU199" s="18" t="s">
        <v>104</v>
      </c>
    </row>
    <row r="200" s="2" customFormat="1" ht="44.25" customHeight="1">
      <c r="A200" s="39"/>
      <c r="B200" s="40"/>
      <c r="C200" s="221" t="s">
        <v>279</v>
      </c>
      <c r="D200" s="221" t="s">
        <v>157</v>
      </c>
      <c r="E200" s="222" t="s">
        <v>280</v>
      </c>
      <c r="F200" s="223" t="s">
        <v>281</v>
      </c>
      <c r="G200" s="224" t="s">
        <v>160</v>
      </c>
      <c r="H200" s="225">
        <v>180.21000000000001</v>
      </c>
      <c r="I200" s="226"/>
      <c r="J200" s="227">
        <f>ROUND(I200*H200,2)</f>
        <v>0</v>
      </c>
      <c r="K200" s="228"/>
      <c r="L200" s="45"/>
      <c r="M200" s="229" t="s">
        <v>1</v>
      </c>
      <c r="N200" s="230" t="s">
        <v>39</v>
      </c>
      <c r="O200" s="92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3" t="s">
        <v>218</v>
      </c>
      <c r="AT200" s="233" t="s">
        <v>157</v>
      </c>
      <c r="AU200" s="233" t="s">
        <v>104</v>
      </c>
      <c r="AY200" s="18" t="s">
        <v>154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8" t="s">
        <v>104</v>
      </c>
      <c r="BK200" s="234">
        <f>ROUND(I200*H200,2)</f>
        <v>0</v>
      </c>
      <c r="BL200" s="18" t="s">
        <v>218</v>
      </c>
      <c r="BM200" s="233" t="s">
        <v>282</v>
      </c>
    </row>
    <row r="201" s="13" customFormat="1">
      <c r="A201" s="13"/>
      <c r="B201" s="235"/>
      <c r="C201" s="236"/>
      <c r="D201" s="237" t="s">
        <v>162</v>
      </c>
      <c r="E201" s="238" t="s">
        <v>1</v>
      </c>
      <c r="F201" s="239" t="s">
        <v>109</v>
      </c>
      <c r="G201" s="236"/>
      <c r="H201" s="240">
        <v>180.21000000000001</v>
      </c>
      <c r="I201" s="241"/>
      <c r="J201" s="236"/>
      <c r="K201" s="236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162</v>
      </c>
      <c r="AU201" s="246" t="s">
        <v>104</v>
      </c>
      <c r="AV201" s="13" t="s">
        <v>104</v>
      </c>
      <c r="AW201" s="13" t="s">
        <v>30</v>
      </c>
      <c r="AX201" s="13" t="s">
        <v>81</v>
      </c>
      <c r="AY201" s="246" t="s">
        <v>154</v>
      </c>
    </row>
    <row r="202" s="2" customFormat="1" ht="24.15" customHeight="1">
      <c r="A202" s="39"/>
      <c r="B202" s="40"/>
      <c r="C202" s="279" t="s">
        <v>283</v>
      </c>
      <c r="D202" s="279" t="s">
        <v>202</v>
      </c>
      <c r="E202" s="280" t="s">
        <v>284</v>
      </c>
      <c r="F202" s="281" t="s">
        <v>285</v>
      </c>
      <c r="G202" s="282" t="s">
        <v>263</v>
      </c>
      <c r="H202" s="283">
        <v>0.058999999999999997</v>
      </c>
      <c r="I202" s="284"/>
      <c r="J202" s="285">
        <f>ROUND(I202*H202,2)</f>
        <v>0</v>
      </c>
      <c r="K202" s="286"/>
      <c r="L202" s="287"/>
      <c r="M202" s="288" t="s">
        <v>1</v>
      </c>
      <c r="N202" s="289" t="s">
        <v>39</v>
      </c>
      <c r="O202" s="92"/>
      <c r="P202" s="231">
        <f>O202*H202</f>
        <v>0</v>
      </c>
      <c r="Q202" s="231">
        <v>0.001</v>
      </c>
      <c r="R202" s="231">
        <f>Q202*H202</f>
        <v>5.8999999999999998E-05</v>
      </c>
      <c r="S202" s="231">
        <v>0</v>
      </c>
      <c r="T202" s="23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3" t="s">
        <v>264</v>
      </c>
      <c r="AT202" s="233" t="s">
        <v>202</v>
      </c>
      <c r="AU202" s="233" t="s">
        <v>104</v>
      </c>
      <c r="AY202" s="18" t="s">
        <v>154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8" t="s">
        <v>104</v>
      </c>
      <c r="BK202" s="234">
        <f>ROUND(I202*H202,2)</f>
        <v>0</v>
      </c>
      <c r="BL202" s="18" t="s">
        <v>218</v>
      </c>
      <c r="BM202" s="233" t="s">
        <v>286</v>
      </c>
    </row>
    <row r="203" s="13" customFormat="1">
      <c r="A203" s="13"/>
      <c r="B203" s="235"/>
      <c r="C203" s="236"/>
      <c r="D203" s="237" t="s">
        <v>162</v>
      </c>
      <c r="E203" s="236"/>
      <c r="F203" s="239" t="s">
        <v>287</v>
      </c>
      <c r="G203" s="236"/>
      <c r="H203" s="240">
        <v>0.058999999999999997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162</v>
      </c>
      <c r="AU203" s="246" t="s">
        <v>104</v>
      </c>
      <c r="AV203" s="13" t="s">
        <v>104</v>
      </c>
      <c r="AW203" s="13" t="s">
        <v>4</v>
      </c>
      <c r="AX203" s="13" t="s">
        <v>81</v>
      </c>
      <c r="AY203" s="246" t="s">
        <v>154</v>
      </c>
    </row>
    <row r="204" s="2" customFormat="1" ht="44.25" customHeight="1">
      <c r="A204" s="39"/>
      <c r="B204" s="40"/>
      <c r="C204" s="221" t="s">
        <v>288</v>
      </c>
      <c r="D204" s="221" t="s">
        <v>157</v>
      </c>
      <c r="E204" s="222" t="s">
        <v>289</v>
      </c>
      <c r="F204" s="223" t="s">
        <v>290</v>
      </c>
      <c r="G204" s="224" t="s">
        <v>160</v>
      </c>
      <c r="H204" s="225">
        <v>691.29499999999996</v>
      </c>
      <c r="I204" s="226"/>
      <c r="J204" s="227">
        <f>ROUND(I204*H204,2)</f>
        <v>0</v>
      </c>
      <c r="K204" s="228"/>
      <c r="L204" s="45"/>
      <c r="M204" s="229" t="s">
        <v>1</v>
      </c>
      <c r="N204" s="230" t="s">
        <v>39</v>
      </c>
      <c r="O204" s="92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3" t="s">
        <v>218</v>
      </c>
      <c r="AT204" s="233" t="s">
        <v>157</v>
      </c>
      <c r="AU204" s="233" t="s">
        <v>104</v>
      </c>
      <c r="AY204" s="18" t="s">
        <v>154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8" t="s">
        <v>104</v>
      </c>
      <c r="BK204" s="234">
        <f>ROUND(I204*H204,2)</f>
        <v>0</v>
      </c>
      <c r="BL204" s="18" t="s">
        <v>218</v>
      </c>
      <c r="BM204" s="233" t="s">
        <v>291</v>
      </c>
    </row>
    <row r="205" s="13" customFormat="1">
      <c r="A205" s="13"/>
      <c r="B205" s="235"/>
      <c r="C205" s="236"/>
      <c r="D205" s="237" t="s">
        <v>162</v>
      </c>
      <c r="E205" s="238" t="s">
        <v>1</v>
      </c>
      <c r="F205" s="239" t="s">
        <v>292</v>
      </c>
      <c r="G205" s="236"/>
      <c r="H205" s="240">
        <v>522.79999999999995</v>
      </c>
      <c r="I205" s="241"/>
      <c r="J205" s="236"/>
      <c r="K205" s="236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162</v>
      </c>
      <c r="AU205" s="246" t="s">
        <v>104</v>
      </c>
      <c r="AV205" s="13" t="s">
        <v>104</v>
      </c>
      <c r="AW205" s="13" t="s">
        <v>30</v>
      </c>
      <c r="AX205" s="13" t="s">
        <v>73</v>
      </c>
      <c r="AY205" s="246" t="s">
        <v>154</v>
      </c>
    </row>
    <row r="206" s="13" customFormat="1">
      <c r="A206" s="13"/>
      <c r="B206" s="235"/>
      <c r="C206" s="236"/>
      <c r="D206" s="237" t="s">
        <v>162</v>
      </c>
      <c r="E206" s="238" t="s">
        <v>1</v>
      </c>
      <c r="F206" s="239" t="s">
        <v>112</v>
      </c>
      <c r="G206" s="236"/>
      <c r="H206" s="240">
        <v>168.49500000000001</v>
      </c>
      <c r="I206" s="241"/>
      <c r="J206" s="236"/>
      <c r="K206" s="236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162</v>
      </c>
      <c r="AU206" s="246" t="s">
        <v>104</v>
      </c>
      <c r="AV206" s="13" t="s">
        <v>104</v>
      </c>
      <c r="AW206" s="13" t="s">
        <v>30</v>
      </c>
      <c r="AX206" s="13" t="s">
        <v>73</v>
      </c>
      <c r="AY206" s="246" t="s">
        <v>154</v>
      </c>
    </row>
    <row r="207" s="14" customFormat="1">
      <c r="A207" s="14"/>
      <c r="B207" s="247"/>
      <c r="C207" s="248"/>
      <c r="D207" s="237" t="s">
        <v>162</v>
      </c>
      <c r="E207" s="249" t="s">
        <v>1</v>
      </c>
      <c r="F207" s="250" t="s">
        <v>164</v>
      </c>
      <c r="G207" s="248"/>
      <c r="H207" s="251">
        <v>691.29499999999996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162</v>
      </c>
      <c r="AU207" s="257" t="s">
        <v>104</v>
      </c>
      <c r="AV207" s="14" t="s">
        <v>161</v>
      </c>
      <c r="AW207" s="14" t="s">
        <v>30</v>
      </c>
      <c r="AX207" s="14" t="s">
        <v>81</v>
      </c>
      <c r="AY207" s="257" t="s">
        <v>154</v>
      </c>
    </row>
    <row r="208" s="2" customFormat="1" ht="24.15" customHeight="1">
      <c r="A208" s="39"/>
      <c r="B208" s="40"/>
      <c r="C208" s="279" t="s">
        <v>293</v>
      </c>
      <c r="D208" s="279" t="s">
        <v>202</v>
      </c>
      <c r="E208" s="280" t="s">
        <v>294</v>
      </c>
      <c r="F208" s="281" t="s">
        <v>295</v>
      </c>
      <c r="G208" s="282" t="s">
        <v>296</v>
      </c>
      <c r="H208" s="283">
        <v>0.22800000000000001</v>
      </c>
      <c r="I208" s="284"/>
      <c r="J208" s="285">
        <f>ROUND(I208*H208,2)</f>
        <v>0</v>
      </c>
      <c r="K208" s="286"/>
      <c r="L208" s="287"/>
      <c r="M208" s="288" t="s">
        <v>1</v>
      </c>
      <c r="N208" s="289" t="s">
        <v>39</v>
      </c>
      <c r="O208" s="92"/>
      <c r="P208" s="231">
        <f>O208*H208</f>
        <v>0</v>
      </c>
      <c r="Q208" s="231">
        <v>0.0010300000000000001</v>
      </c>
      <c r="R208" s="231">
        <f>Q208*H208</f>
        <v>0.00023484000000000002</v>
      </c>
      <c r="S208" s="231">
        <v>0</v>
      </c>
      <c r="T208" s="23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3" t="s">
        <v>264</v>
      </c>
      <c r="AT208" s="233" t="s">
        <v>202</v>
      </c>
      <c r="AU208" s="233" t="s">
        <v>104</v>
      </c>
      <c r="AY208" s="18" t="s">
        <v>154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8" t="s">
        <v>104</v>
      </c>
      <c r="BK208" s="234">
        <f>ROUND(I208*H208,2)</f>
        <v>0</v>
      </c>
      <c r="BL208" s="18" t="s">
        <v>218</v>
      </c>
      <c r="BM208" s="233" t="s">
        <v>297</v>
      </c>
    </row>
    <row r="209" s="13" customFormat="1">
      <c r="A209" s="13"/>
      <c r="B209" s="235"/>
      <c r="C209" s="236"/>
      <c r="D209" s="237" t="s">
        <v>162</v>
      </c>
      <c r="E209" s="238" t="s">
        <v>1</v>
      </c>
      <c r="F209" s="239" t="s">
        <v>292</v>
      </c>
      <c r="G209" s="236"/>
      <c r="H209" s="240">
        <v>522.79999999999995</v>
      </c>
      <c r="I209" s="241"/>
      <c r="J209" s="236"/>
      <c r="K209" s="236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162</v>
      </c>
      <c r="AU209" s="246" t="s">
        <v>104</v>
      </c>
      <c r="AV209" s="13" t="s">
        <v>104</v>
      </c>
      <c r="AW209" s="13" t="s">
        <v>30</v>
      </c>
      <c r="AX209" s="13" t="s">
        <v>73</v>
      </c>
      <c r="AY209" s="246" t="s">
        <v>154</v>
      </c>
    </row>
    <row r="210" s="13" customFormat="1">
      <c r="A210" s="13"/>
      <c r="B210" s="235"/>
      <c r="C210" s="236"/>
      <c r="D210" s="237" t="s">
        <v>162</v>
      </c>
      <c r="E210" s="238" t="s">
        <v>1</v>
      </c>
      <c r="F210" s="239" t="s">
        <v>112</v>
      </c>
      <c r="G210" s="236"/>
      <c r="H210" s="240">
        <v>168.49500000000001</v>
      </c>
      <c r="I210" s="241"/>
      <c r="J210" s="236"/>
      <c r="K210" s="236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162</v>
      </c>
      <c r="AU210" s="246" t="s">
        <v>104</v>
      </c>
      <c r="AV210" s="13" t="s">
        <v>104</v>
      </c>
      <c r="AW210" s="13" t="s">
        <v>30</v>
      </c>
      <c r="AX210" s="13" t="s">
        <v>73</v>
      </c>
      <c r="AY210" s="246" t="s">
        <v>154</v>
      </c>
    </row>
    <row r="211" s="14" customFormat="1">
      <c r="A211" s="14"/>
      <c r="B211" s="247"/>
      <c r="C211" s="248"/>
      <c r="D211" s="237" t="s">
        <v>162</v>
      </c>
      <c r="E211" s="249" t="s">
        <v>1</v>
      </c>
      <c r="F211" s="250" t="s">
        <v>164</v>
      </c>
      <c r="G211" s="248"/>
      <c r="H211" s="251">
        <v>691.29499999999996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162</v>
      </c>
      <c r="AU211" s="257" t="s">
        <v>104</v>
      </c>
      <c r="AV211" s="14" t="s">
        <v>161</v>
      </c>
      <c r="AW211" s="14" t="s">
        <v>30</v>
      </c>
      <c r="AX211" s="14" t="s">
        <v>81</v>
      </c>
      <c r="AY211" s="257" t="s">
        <v>154</v>
      </c>
    </row>
    <row r="212" s="13" customFormat="1">
      <c r="A212" s="13"/>
      <c r="B212" s="235"/>
      <c r="C212" s="236"/>
      <c r="D212" s="237" t="s">
        <v>162</v>
      </c>
      <c r="E212" s="236"/>
      <c r="F212" s="239" t="s">
        <v>298</v>
      </c>
      <c r="G212" s="236"/>
      <c r="H212" s="240">
        <v>0.22800000000000001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162</v>
      </c>
      <c r="AU212" s="246" t="s">
        <v>104</v>
      </c>
      <c r="AV212" s="13" t="s">
        <v>104</v>
      </c>
      <c r="AW212" s="13" t="s">
        <v>4</v>
      </c>
      <c r="AX212" s="13" t="s">
        <v>81</v>
      </c>
      <c r="AY212" s="246" t="s">
        <v>154</v>
      </c>
    </row>
    <row r="213" s="2" customFormat="1" ht="49.05" customHeight="1">
      <c r="A213" s="39"/>
      <c r="B213" s="40"/>
      <c r="C213" s="221" t="s">
        <v>299</v>
      </c>
      <c r="D213" s="221" t="s">
        <v>157</v>
      </c>
      <c r="E213" s="222" t="s">
        <v>300</v>
      </c>
      <c r="F213" s="223" t="s">
        <v>301</v>
      </c>
      <c r="G213" s="224" t="s">
        <v>229</v>
      </c>
      <c r="H213" s="225">
        <v>0.095000000000000001</v>
      </c>
      <c r="I213" s="226"/>
      <c r="J213" s="227">
        <f>ROUND(I213*H213,2)</f>
        <v>0</v>
      </c>
      <c r="K213" s="228"/>
      <c r="L213" s="45"/>
      <c r="M213" s="229" t="s">
        <v>1</v>
      </c>
      <c r="N213" s="230" t="s">
        <v>39</v>
      </c>
      <c r="O213" s="92"/>
      <c r="P213" s="231">
        <f>O213*H213</f>
        <v>0</v>
      </c>
      <c r="Q213" s="231">
        <v>0</v>
      </c>
      <c r="R213" s="231">
        <f>Q213*H213</f>
        <v>0</v>
      </c>
      <c r="S213" s="231">
        <v>0</v>
      </c>
      <c r="T213" s="23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3" t="s">
        <v>218</v>
      </c>
      <c r="AT213" s="233" t="s">
        <v>157</v>
      </c>
      <c r="AU213" s="233" t="s">
        <v>104</v>
      </c>
      <c r="AY213" s="18" t="s">
        <v>154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8" t="s">
        <v>104</v>
      </c>
      <c r="BK213" s="234">
        <f>ROUND(I213*H213,2)</f>
        <v>0</v>
      </c>
      <c r="BL213" s="18" t="s">
        <v>218</v>
      </c>
      <c r="BM213" s="233" t="s">
        <v>302</v>
      </c>
    </row>
    <row r="214" s="12" customFormat="1" ht="22.8" customHeight="1">
      <c r="A214" s="12"/>
      <c r="B214" s="205"/>
      <c r="C214" s="206"/>
      <c r="D214" s="207" t="s">
        <v>72</v>
      </c>
      <c r="E214" s="219" t="s">
        <v>303</v>
      </c>
      <c r="F214" s="219" t="s">
        <v>90</v>
      </c>
      <c r="G214" s="206"/>
      <c r="H214" s="206"/>
      <c r="I214" s="209"/>
      <c r="J214" s="220">
        <f>BK214</f>
        <v>0</v>
      </c>
      <c r="K214" s="206"/>
      <c r="L214" s="211"/>
      <c r="M214" s="212"/>
      <c r="N214" s="213"/>
      <c r="O214" s="213"/>
      <c r="P214" s="214">
        <f>SUM(P215:P217)</f>
        <v>0</v>
      </c>
      <c r="Q214" s="213"/>
      <c r="R214" s="214">
        <f>SUM(R215:R217)</f>
        <v>0</v>
      </c>
      <c r="S214" s="213"/>
      <c r="T214" s="215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6" t="s">
        <v>104</v>
      </c>
      <c r="AT214" s="217" t="s">
        <v>72</v>
      </c>
      <c r="AU214" s="217" t="s">
        <v>81</v>
      </c>
      <c r="AY214" s="216" t="s">
        <v>154</v>
      </c>
      <c r="BK214" s="218">
        <f>SUM(BK215:BK217)</f>
        <v>0</v>
      </c>
    </row>
    <row r="215" s="2" customFormat="1" ht="24.15" customHeight="1">
      <c r="A215" s="39"/>
      <c r="B215" s="40"/>
      <c r="C215" s="221" t="s">
        <v>8</v>
      </c>
      <c r="D215" s="221" t="s">
        <v>157</v>
      </c>
      <c r="E215" s="222" t="s">
        <v>304</v>
      </c>
      <c r="F215" s="223" t="s">
        <v>305</v>
      </c>
      <c r="G215" s="224" t="s">
        <v>168</v>
      </c>
      <c r="H215" s="225">
        <v>24</v>
      </c>
      <c r="I215" s="226"/>
      <c r="J215" s="227">
        <f>ROUND(I215*H215,2)</f>
        <v>0</v>
      </c>
      <c r="K215" s="228"/>
      <c r="L215" s="45"/>
      <c r="M215" s="229" t="s">
        <v>1</v>
      </c>
      <c r="N215" s="230" t="s">
        <v>39</v>
      </c>
      <c r="O215" s="92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3" t="s">
        <v>218</v>
      </c>
      <c r="AT215" s="233" t="s">
        <v>157</v>
      </c>
      <c r="AU215" s="233" t="s">
        <v>104</v>
      </c>
      <c r="AY215" s="18" t="s">
        <v>154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8" t="s">
        <v>104</v>
      </c>
      <c r="BK215" s="234">
        <f>ROUND(I215*H215,2)</f>
        <v>0</v>
      </c>
      <c r="BL215" s="18" t="s">
        <v>218</v>
      </c>
      <c r="BM215" s="233" t="s">
        <v>306</v>
      </c>
    </row>
    <row r="216" s="2" customFormat="1" ht="24.15" customHeight="1">
      <c r="A216" s="39"/>
      <c r="B216" s="40"/>
      <c r="C216" s="221" t="s">
        <v>218</v>
      </c>
      <c r="D216" s="221" t="s">
        <v>157</v>
      </c>
      <c r="E216" s="222" t="s">
        <v>307</v>
      </c>
      <c r="F216" s="223" t="s">
        <v>308</v>
      </c>
      <c r="G216" s="224" t="s">
        <v>168</v>
      </c>
      <c r="H216" s="225">
        <v>24</v>
      </c>
      <c r="I216" s="226"/>
      <c r="J216" s="227">
        <f>ROUND(I216*H216,2)</f>
        <v>0</v>
      </c>
      <c r="K216" s="228"/>
      <c r="L216" s="45"/>
      <c r="M216" s="229" t="s">
        <v>1</v>
      </c>
      <c r="N216" s="230" t="s">
        <v>39</v>
      </c>
      <c r="O216" s="92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3" t="s">
        <v>218</v>
      </c>
      <c r="AT216" s="233" t="s">
        <v>157</v>
      </c>
      <c r="AU216" s="233" t="s">
        <v>104</v>
      </c>
      <c r="AY216" s="18" t="s">
        <v>154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8" t="s">
        <v>104</v>
      </c>
      <c r="BK216" s="234">
        <f>ROUND(I216*H216,2)</f>
        <v>0</v>
      </c>
      <c r="BL216" s="18" t="s">
        <v>218</v>
      </c>
      <c r="BM216" s="233" t="s">
        <v>264</v>
      </c>
    </row>
    <row r="217" s="2" customFormat="1" ht="16.5" customHeight="1">
      <c r="A217" s="39"/>
      <c r="B217" s="40"/>
      <c r="C217" s="279" t="s">
        <v>309</v>
      </c>
      <c r="D217" s="279" t="s">
        <v>202</v>
      </c>
      <c r="E217" s="280" t="s">
        <v>310</v>
      </c>
      <c r="F217" s="281" t="s">
        <v>311</v>
      </c>
      <c r="G217" s="282" t="s">
        <v>168</v>
      </c>
      <c r="H217" s="283">
        <v>24</v>
      </c>
      <c r="I217" s="284"/>
      <c r="J217" s="285">
        <f>ROUND(I217*H217,2)</f>
        <v>0</v>
      </c>
      <c r="K217" s="286"/>
      <c r="L217" s="287"/>
      <c r="M217" s="288" t="s">
        <v>1</v>
      </c>
      <c r="N217" s="289" t="s">
        <v>39</v>
      </c>
      <c r="O217" s="92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3" t="s">
        <v>264</v>
      </c>
      <c r="AT217" s="233" t="s">
        <v>202</v>
      </c>
      <c r="AU217" s="233" t="s">
        <v>104</v>
      </c>
      <c r="AY217" s="18" t="s">
        <v>154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8" t="s">
        <v>104</v>
      </c>
      <c r="BK217" s="234">
        <f>ROUND(I217*H217,2)</f>
        <v>0</v>
      </c>
      <c r="BL217" s="18" t="s">
        <v>218</v>
      </c>
      <c r="BM217" s="233" t="s">
        <v>312</v>
      </c>
    </row>
    <row r="218" s="12" customFormat="1" ht="22.8" customHeight="1">
      <c r="A218" s="12"/>
      <c r="B218" s="205"/>
      <c r="C218" s="206"/>
      <c r="D218" s="207" t="s">
        <v>72</v>
      </c>
      <c r="E218" s="219" t="s">
        <v>313</v>
      </c>
      <c r="F218" s="219" t="s">
        <v>314</v>
      </c>
      <c r="G218" s="206"/>
      <c r="H218" s="206"/>
      <c r="I218" s="209"/>
      <c r="J218" s="220">
        <f>BK218</f>
        <v>0</v>
      </c>
      <c r="K218" s="206"/>
      <c r="L218" s="211"/>
      <c r="M218" s="212"/>
      <c r="N218" s="213"/>
      <c r="O218" s="213"/>
      <c r="P218" s="214">
        <f>SUM(P219:P262)</f>
        <v>0</v>
      </c>
      <c r="Q218" s="213"/>
      <c r="R218" s="214">
        <f>SUM(R219:R262)</f>
        <v>0.28383750000000002</v>
      </c>
      <c r="S218" s="213"/>
      <c r="T218" s="215">
        <f>SUM(T219:T262)</f>
        <v>16.046299999999999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6" t="s">
        <v>104</v>
      </c>
      <c r="AT218" s="217" t="s">
        <v>72</v>
      </c>
      <c r="AU218" s="217" t="s">
        <v>81</v>
      </c>
      <c r="AY218" s="216" t="s">
        <v>154</v>
      </c>
      <c r="BK218" s="218">
        <f>SUM(BK219:BK262)</f>
        <v>0</v>
      </c>
    </row>
    <row r="219" s="2" customFormat="1" ht="62.7" customHeight="1">
      <c r="A219" s="39"/>
      <c r="B219" s="40"/>
      <c r="C219" s="221" t="s">
        <v>315</v>
      </c>
      <c r="D219" s="221" t="s">
        <v>157</v>
      </c>
      <c r="E219" s="222" t="s">
        <v>316</v>
      </c>
      <c r="F219" s="223" t="s">
        <v>317</v>
      </c>
      <c r="G219" s="224" t="s">
        <v>160</v>
      </c>
      <c r="H219" s="225">
        <v>101.26900000000001</v>
      </c>
      <c r="I219" s="226"/>
      <c r="J219" s="227">
        <f>ROUND(I219*H219,2)</f>
        <v>0</v>
      </c>
      <c r="K219" s="228"/>
      <c r="L219" s="45"/>
      <c r="M219" s="229" t="s">
        <v>1</v>
      </c>
      <c r="N219" s="230" t="s">
        <v>39</v>
      </c>
      <c r="O219" s="92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3" t="s">
        <v>218</v>
      </c>
      <c r="AT219" s="233" t="s">
        <v>157</v>
      </c>
      <c r="AU219" s="233" t="s">
        <v>104</v>
      </c>
      <c r="AY219" s="18" t="s">
        <v>154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8" t="s">
        <v>104</v>
      </c>
      <c r="BK219" s="234">
        <f>ROUND(I219*H219,2)</f>
        <v>0</v>
      </c>
      <c r="BL219" s="18" t="s">
        <v>218</v>
      </c>
      <c r="BM219" s="233" t="s">
        <v>318</v>
      </c>
    </row>
    <row r="220" s="13" customFormat="1">
      <c r="A220" s="13"/>
      <c r="B220" s="235"/>
      <c r="C220" s="236"/>
      <c r="D220" s="237" t="s">
        <v>162</v>
      </c>
      <c r="E220" s="238" t="s">
        <v>1</v>
      </c>
      <c r="F220" s="239" t="s">
        <v>319</v>
      </c>
      <c r="G220" s="236"/>
      <c r="H220" s="240">
        <v>64.225999999999999</v>
      </c>
      <c r="I220" s="241"/>
      <c r="J220" s="236"/>
      <c r="K220" s="236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162</v>
      </c>
      <c r="AU220" s="246" t="s">
        <v>104</v>
      </c>
      <c r="AV220" s="13" t="s">
        <v>104</v>
      </c>
      <c r="AW220" s="13" t="s">
        <v>30</v>
      </c>
      <c r="AX220" s="13" t="s">
        <v>73</v>
      </c>
      <c r="AY220" s="246" t="s">
        <v>154</v>
      </c>
    </row>
    <row r="221" s="13" customFormat="1">
      <c r="A221" s="13"/>
      <c r="B221" s="235"/>
      <c r="C221" s="236"/>
      <c r="D221" s="237" t="s">
        <v>162</v>
      </c>
      <c r="E221" s="238" t="s">
        <v>1</v>
      </c>
      <c r="F221" s="239" t="s">
        <v>320</v>
      </c>
      <c r="G221" s="236"/>
      <c r="H221" s="240">
        <v>7.9749999999999996</v>
      </c>
      <c r="I221" s="241"/>
      <c r="J221" s="236"/>
      <c r="K221" s="236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162</v>
      </c>
      <c r="AU221" s="246" t="s">
        <v>104</v>
      </c>
      <c r="AV221" s="13" t="s">
        <v>104</v>
      </c>
      <c r="AW221" s="13" t="s">
        <v>30</v>
      </c>
      <c r="AX221" s="13" t="s">
        <v>73</v>
      </c>
      <c r="AY221" s="246" t="s">
        <v>154</v>
      </c>
    </row>
    <row r="222" s="13" customFormat="1">
      <c r="A222" s="13"/>
      <c r="B222" s="235"/>
      <c r="C222" s="236"/>
      <c r="D222" s="237" t="s">
        <v>162</v>
      </c>
      <c r="E222" s="238" t="s">
        <v>1</v>
      </c>
      <c r="F222" s="239" t="s">
        <v>321</v>
      </c>
      <c r="G222" s="236"/>
      <c r="H222" s="240">
        <v>29.068000000000001</v>
      </c>
      <c r="I222" s="241"/>
      <c r="J222" s="236"/>
      <c r="K222" s="236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162</v>
      </c>
      <c r="AU222" s="246" t="s">
        <v>104</v>
      </c>
      <c r="AV222" s="13" t="s">
        <v>104</v>
      </c>
      <c r="AW222" s="13" t="s">
        <v>30</v>
      </c>
      <c r="AX222" s="13" t="s">
        <v>73</v>
      </c>
      <c r="AY222" s="246" t="s">
        <v>154</v>
      </c>
    </row>
    <row r="223" s="14" customFormat="1">
      <c r="A223" s="14"/>
      <c r="B223" s="247"/>
      <c r="C223" s="248"/>
      <c r="D223" s="237" t="s">
        <v>162</v>
      </c>
      <c r="E223" s="249" t="s">
        <v>1</v>
      </c>
      <c r="F223" s="250" t="s">
        <v>164</v>
      </c>
      <c r="G223" s="248"/>
      <c r="H223" s="251">
        <v>101.26900000000001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162</v>
      </c>
      <c r="AU223" s="257" t="s">
        <v>104</v>
      </c>
      <c r="AV223" s="14" t="s">
        <v>161</v>
      </c>
      <c r="AW223" s="14" t="s">
        <v>30</v>
      </c>
      <c r="AX223" s="14" t="s">
        <v>81</v>
      </c>
      <c r="AY223" s="257" t="s">
        <v>154</v>
      </c>
    </row>
    <row r="224" s="2" customFormat="1" ht="62.7" customHeight="1">
      <c r="A224" s="39"/>
      <c r="B224" s="40"/>
      <c r="C224" s="221" t="s">
        <v>230</v>
      </c>
      <c r="D224" s="221" t="s">
        <v>157</v>
      </c>
      <c r="E224" s="222" t="s">
        <v>322</v>
      </c>
      <c r="F224" s="223" t="s">
        <v>323</v>
      </c>
      <c r="G224" s="224" t="s">
        <v>160</v>
      </c>
      <c r="H224" s="225">
        <v>37.042999999999999</v>
      </c>
      <c r="I224" s="226"/>
      <c r="J224" s="227">
        <f>ROUND(I224*H224,2)</f>
        <v>0</v>
      </c>
      <c r="K224" s="228"/>
      <c r="L224" s="45"/>
      <c r="M224" s="229" t="s">
        <v>1</v>
      </c>
      <c r="N224" s="230" t="s">
        <v>39</v>
      </c>
      <c r="O224" s="92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3" t="s">
        <v>218</v>
      </c>
      <c r="AT224" s="233" t="s">
        <v>157</v>
      </c>
      <c r="AU224" s="233" t="s">
        <v>104</v>
      </c>
      <c r="AY224" s="18" t="s">
        <v>154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8" t="s">
        <v>104</v>
      </c>
      <c r="BK224" s="234">
        <f>ROUND(I224*H224,2)</f>
        <v>0</v>
      </c>
      <c r="BL224" s="18" t="s">
        <v>218</v>
      </c>
      <c r="BM224" s="233" t="s">
        <v>324</v>
      </c>
    </row>
    <row r="225" s="13" customFormat="1">
      <c r="A225" s="13"/>
      <c r="B225" s="235"/>
      <c r="C225" s="236"/>
      <c r="D225" s="237" t="s">
        <v>162</v>
      </c>
      <c r="E225" s="238" t="s">
        <v>1</v>
      </c>
      <c r="F225" s="239" t="s">
        <v>320</v>
      </c>
      <c r="G225" s="236"/>
      <c r="H225" s="240">
        <v>7.9749999999999996</v>
      </c>
      <c r="I225" s="241"/>
      <c r="J225" s="236"/>
      <c r="K225" s="236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162</v>
      </c>
      <c r="AU225" s="246" t="s">
        <v>104</v>
      </c>
      <c r="AV225" s="13" t="s">
        <v>104</v>
      </c>
      <c r="AW225" s="13" t="s">
        <v>30</v>
      </c>
      <c r="AX225" s="13" t="s">
        <v>73</v>
      </c>
      <c r="AY225" s="246" t="s">
        <v>154</v>
      </c>
    </row>
    <row r="226" s="13" customFormat="1">
      <c r="A226" s="13"/>
      <c r="B226" s="235"/>
      <c r="C226" s="236"/>
      <c r="D226" s="237" t="s">
        <v>162</v>
      </c>
      <c r="E226" s="238" t="s">
        <v>1</v>
      </c>
      <c r="F226" s="239" t="s">
        <v>321</v>
      </c>
      <c r="G226" s="236"/>
      <c r="H226" s="240">
        <v>29.068000000000001</v>
      </c>
      <c r="I226" s="241"/>
      <c r="J226" s="236"/>
      <c r="K226" s="236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162</v>
      </c>
      <c r="AU226" s="246" t="s">
        <v>104</v>
      </c>
      <c r="AV226" s="13" t="s">
        <v>104</v>
      </c>
      <c r="AW226" s="13" t="s">
        <v>30</v>
      </c>
      <c r="AX226" s="13" t="s">
        <v>73</v>
      </c>
      <c r="AY226" s="246" t="s">
        <v>154</v>
      </c>
    </row>
    <row r="227" s="14" customFormat="1">
      <c r="A227" s="14"/>
      <c r="B227" s="247"/>
      <c r="C227" s="248"/>
      <c r="D227" s="237" t="s">
        <v>162</v>
      </c>
      <c r="E227" s="249" t="s">
        <v>1</v>
      </c>
      <c r="F227" s="250" t="s">
        <v>164</v>
      </c>
      <c r="G227" s="248"/>
      <c r="H227" s="251">
        <v>37.042999999999999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162</v>
      </c>
      <c r="AU227" s="257" t="s">
        <v>104</v>
      </c>
      <c r="AV227" s="14" t="s">
        <v>161</v>
      </c>
      <c r="AW227" s="14" t="s">
        <v>30</v>
      </c>
      <c r="AX227" s="14" t="s">
        <v>81</v>
      </c>
      <c r="AY227" s="257" t="s">
        <v>154</v>
      </c>
    </row>
    <row r="228" s="2" customFormat="1" ht="44.25" customHeight="1">
      <c r="A228" s="39"/>
      <c r="B228" s="40"/>
      <c r="C228" s="221" t="s">
        <v>7</v>
      </c>
      <c r="D228" s="221" t="s">
        <v>157</v>
      </c>
      <c r="E228" s="222" t="s">
        <v>325</v>
      </c>
      <c r="F228" s="223" t="s">
        <v>326</v>
      </c>
      <c r="G228" s="224" t="s">
        <v>222</v>
      </c>
      <c r="H228" s="225">
        <v>36.405000000000001</v>
      </c>
      <c r="I228" s="226"/>
      <c r="J228" s="227">
        <f>ROUND(I228*H228,2)</f>
        <v>0</v>
      </c>
      <c r="K228" s="228"/>
      <c r="L228" s="45"/>
      <c r="M228" s="229" t="s">
        <v>1</v>
      </c>
      <c r="N228" s="230" t="s">
        <v>39</v>
      </c>
      <c r="O228" s="92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3" t="s">
        <v>218</v>
      </c>
      <c r="AT228" s="233" t="s">
        <v>157</v>
      </c>
      <c r="AU228" s="233" t="s">
        <v>104</v>
      </c>
      <c r="AY228" s="18" t="s">
        <v>154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8" t="s">
        <v>104</v>
      </c>
      <c r="BK228" s="234">
        <f>ROUND(I228*H228,2)</f>
        <v>0</v>
      </c>
      <c r="BL228" s="18" t="s">
        <v>218</v>
      </c>
      <c r="BM228" s="233" t="s">
        <v>327</v>
      </c>
    </row>
    <row r="229" s="13" customFormat="1">
      <c r="A229" s="13"/>
      <c r="B229" s="235"/>
      <c r="C229" s="236"/>
      <c r="D229" s="237" t="s">
        <v>162</v>
      </c>
      <c r="E229" s="238" t="s">
        <v>1</v>
      </c>
      <c r="F229" s="239" t="s">
        <v>328</v>
      </c>
      <c r="G229" s="236"/>
      <c r="H229" s="240">
        <v>36.405000000000001</v>
      </c>
      <c r="I229" s="241"/>
      <c r="J229" s="236"/>
      <c r="K229" s="236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162</v>
      </c>
      <c r="AU229" s="246" t="s">
        <v>104</v>
      </c>
      <c r="AV229" s="13" t="s">
        <v>104</v>
      </c>
      <c r="AW229" s="13" t="s">
        <v>30</v>
      </c>
      <c r="AX229" s="13" t="s">
        <v>73</v>
      </c>
      <c r="AY229" s="246" t="s">
        <v>154</v>
      </c>
    </row>
    <row r="230" s="14" customFormat="1">
      <c r="A230" s="14"/>
      <c r="B230" s="247"/>
      <c r="C230" s="248"/>
      <c r="D230" s="237" t="s">
        <v>162</v>
      </c>
      <c r="E230" s="249" t="s">
        <v>1</v>
      </c>
      <c r="F230" s="250" t="s">
        <v>164</v>
      </c>
      <c r="G230" s="248"/>
      <c r="H230" s="251">
        <v>36.405000000000001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162</v>
      </c>
      <c r="AU230" s="257" t="s">
        <v>104</v>
      </c>
      <c r="AV230" s="14" t="s">
        <v>161</v>
      </c>
      <c r="AW230" s="14" t="s">
        <v>30</v>
      </c>
      <c r="AX230" s="14" t="s">
        <v>81</v>
      </c>
      <c r="AY230" s="257" t="s">
        <v>154</v>
      </c>
    </row>
    <row r="231" s="2" customFormat="1" ht="37.8" customHeight="1">
      <c r="A231" s="39"/>
      <c r="B231" s="40"/>
      <c r="C231" s="221" t="s">
        <v>234</v>
      </c>
      <c r="D231" s="221" t="s">
        <v>157</v>
      </c>
      <c r="E231" s="222" t="s">
        <v>329</v>
      </c>
      <c r="F231" s="223" t="s">
        <v>330</v>
      </c>
      <c r="G231" s="224" t="s">
        <v>160</v>
      </c>
      <c r="H231" s="225">
        <v>243.041</v>
      </c>
      <c r="I231" s="226"/>
      <c r="J231" s="227">
        <f>ROUND(I231*H231,2)</f>
        <v>0</v>
      </c>
      <c r="K231" s="228"/>
      <c r="L231" s="45"/>
      <c r="M231" s="229" t="s">
        <v>1</v>
      </c>
      <c r="N231" s="230" t="s">
        <v>39</v>
      </c>
      <c r="O231" s="92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3" t="s">
        <v>218</v>
      </c>
      <c r="AT231" s="233" t="s">
        <v>157</v>
      </c>
      <c r="AU231" s="233" t="s">
        <v>104</v>
      </c>
      <c r="AY231" s="18" t="s">
        <v>154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8" t="s">
        <v>104</v>
      </c>
      <c r="BK231" s="234">
        <f>ROUND(I231*H231,2)</f>
        <v>0</v>
      </c>
      <c r="BL231" s="18" t="s">
        <v>218</v>
      </c>
      <c r="BM231" s="233" t="s">
        <v>331</v>
      </c>
    </row>
    <row r="232" s="13" customFormat="1">
      <c r="A232" s="13"/>
      <c r="B232" s="235"/>
      <c r="C232" s="236"/>
      <c r="D232" s="237" t="s">
        <v>162</v>
      </c>
      <c r="E232" s="238" t="s">
        <v>1</v>
      </c>
      <c r="F232" s="239" t="s">
        <v>332</v>
      </c>
      <c r="G232" s="236"/>
      <c r="H232" s="240">
        <v>190.03999999999999</v>
      </c>
      <c r="I232" s="241"/>
      <c r="J232" s="236"/>
      <c r="K232" s="236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162</v>
      </c>
      <c r="AU232" s="246" t="s">
        <v>104</v>
      </c>
      <c r="AV232" s="13" t="s">
        <v>104</v>
      </c>
      <c r="AW232" s="13" t="s">
        <v>30</v>
      </c>
      <c r="AX232" s="13" t="s">
        <v>73</v>
      </c>
      <c r="AY232" s="246" t="s">
        <v>154</v>
      </c>
    </row>
    <row r="233" s="13" customFormat="1">
      <c r="A233" s="13"/>
      <c r="B233" s="235"/>
      <c r="C233" s="236"/>
      <c r="D233" s="237" t="s">
        <v>162</v>
      </c>
      <c r="E233" s="238" t="s">
        <v>1</v>
      </c>
      <c r="F233" s="239" t="s">
        <v>333</v>
      </c>
      <c r="G233" s="236"/>
      <c r="H233" s="240">
        <v>53.000999999999998</v>
      </c>
      <c r="I233" s="241"/>
      <c r="J233" s="236"/>
      <c r="K233" s="236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162</v>
      </c>
      <c r="AU233" s="246" t="s">
        <v>104</v>
      </c>
      <c r="AV233" s="13" t="s">
        <v>104</v>
      </c>
      <c r="AW233" s="13" t="s">
        <v>30</v>
      </c>
      <c r="AX233" s="13" t="s">
        <v>73</v>
      </c>
      <c r="AY233" s="246" t="s">
        <v>154</v>
      </c>
    </row>
    <row r="234" s="14" customFormat="1">
      <c r="A234" s="14"/>
      <c r="B234" s="247"/>
      <c r="C234" s="248"/>
      <c r="D234" s="237" t="s">
        <v>162</v>
      </c>
      <c r="E234" s="249" t="s">
        <v>1</v>
      </c>
      <c r="F234" s="250" t="s">
        <v>164</v>
      </c>
      <c r="G234" s="248"/>
      <c r="H234" s="251">
        <v>243.041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162</v>
      </c>
      <c r="AU234" s="257" t="s">
        <v>104</v>
      </c>
      <c r="AV234" s="14" t="s">
        <v>161</v>
      </c>
      <c r="AW234" s="14" t="s">
        <v>30</v>
      </c>
      <c r="AX234" s="14" t="s">
        <v>81</v>
      </c>
      <c r="AY234" s="257" t="s">
        <v>154</v>
      </c>
    </row>
    <row r="235" s="2" customFormat="1" ht="44.25" customHeight="1">
      <c r="A235" s="39"/>
      <c r="B235" s="40"/>
      <c r="C235" s="221" t="s">
        <v>334</v>
      </c>
      <c r="D235" s="221" t="s">
        <v>157</v>
      </c>
      <c r="E235" s="222" t="s">
        <v>335</v>
      </c>
      <c r="F235" s="223" t="s">
        <v>336</v>
      </c>
      <c r="G235" s="224" t="s">
        <v>222</v>
      </c>
      <c r="H235" s="225">
        <v>24.75</v>
      </c>
      <c r="I235" s="226"/>
      <c r="J235" s="227">
        <f>ROUND(I235*H235,2)</f>
        <v>0</v>
      </c>
      <c r="K235" s="228"/>
      <c r="L235" s="45"/>
      <c r="M235" s="229" t="s">
        <v>1</v>
      </c>
      <c r="N235" s="230" t="s">
        <v>39</v>
      </c>
      <c r="O235" s="92"/>
      <c r="P235" s="231">
        <f>O235*H235</f>
        <v>0</v>
      </c>
      <c r="Q235" s="231">
        <v>0</v>
      </c>
      <c r="R235" s="231">
        <f>Q235*H235</f>
        <v>0</v>
      </c>
      <c r="S235" s="231">
        <v>0</v>
      </c>
      <c r="T235" s="232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3" t="s">
        <v>218</v>
      </c>
      <c r="AT235" s="233" t="s">
        <v>157</v>
      </c>
      <c r="AU235" s="233" t="s">
        <v>104</v>
      </c>
      <c r="AY235" s="18" t="s">
        <v>154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8" t="s">
        <v>104</v>
      </c>
      <c r="BK235" s="234">
        <f>ROUND(I235*H235,2)</f>
        <v>0</v>
      </c>
      <c r="BL235" s="18" t="s">
        <v>218</v>
      </c>
      <c r="BM235" s="233" t="s">
        <v>337</v>
      </c>
    </row>
    <row r="236" s="13" customFormat="1">
      <c r="A236" s="13"/>
      <c r="B236" s="235"/>
      <c r="C236" s="236"/>
      <c r="D236" s="237" t="s">
        <v>162</v>
      </c>
      <c r="E236" s="238" t="s">
        <v>1</v>
      </c>
      <c r="F236" s="239" t="s">
        <v>338</v>
      </c>
      <c r="G236" s="236"/>
      <c r="H236" s="240">
        <v>24.75</v>
      </c>
      <c r="I236" s="241"/>
      <c r="J236" s="236"/>
      <c r="K236" s="236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162</v>
      </c>
      <c r="AU236" s="246" t="s">
        <v>104</v>
      </c>
      <c r="AV236" s="13" t="s">
        <v>104</v>
      </c>
      <c r="AW236" s="13" t="s">
        <v>30</v>
      </c>
      <c r="AX236" s="13" t="s">
        <v>73</v>
      </c>
      <c r="AY236" s="246" t="s">
        <v>154</v>
      </c>
    </row>
    <row r="237" s="14" customFormat="1">
      <c r="A237" s="14"/>
      <c r="B237" s="247"/>
      <c r="C237" s="248"/>
      <c r="D237" s="237" t="s">
        <v>162</v>
      </c>
      <c r="E237" s="249" t="s">
        <v>1</v>
      </c>
      <c r="F237" s="250" t="s">
        <v>164</v>
      </c>
      <c r="G237" s="248"/>
      <c r="H237" s="251">
        <v>24.75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162</v>
      </c>
      <c r="AU237" s="257" t="s">
        <v>104</v>
      </c>
      <c r="AV237" s="14" t="s">
        <v>161</v>
      </c>
      <c r="AW237" s="14" t="s">
        <v>30</v>
      </c>
      <c r="AX237" s="14" t="s">
        <v>81</v>
      </c>
      <c r="AY237" s="257" t="s">
        <v>154</v>
      </c>
    </row>
    <row r="238" s="2" customFormat="1" ht="44.25" customHeight="1">
      <c r="A238" s="39"/>
      <c r="B238" s="40"/>
      <c r="C238" s="221" t="s">
        <v>237</v>
      </c>
      <c r="D238" s="221" t="s">
        <v>157</v>
      </c>
      <c r="E238" s="222" t="s">
        <v>339</v>
      </c>
      <c r="F238" s="223" t="s">
        <v>340</v>
      </c>
      <c r="G238" s="224" t="s">
        <v>160</v>
      </c>
      <c r="H238" s="225">
        <v>64.225999999999999</v>
      </c>
      <c r="I238" s="226"/>
      <c r="J238" s="227">
        <f>ROUND(I238*H238,2)</f>
        <v>0</v>
      </c>
      <c r="K238" s="228"/>
      <c r="L238" s="45"/>
      <c r="M238" s="229" t="s">
        <v>1</v>
      </c>
      <c r="N238" s="230" t="s">
        <v>39</v>
      </c>
      <c r="O238" s="92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3" t="s">
        <v>218</v>
      </c>
      <c r="AT238" s="233" t="s">
        <v>157</v>
      </c>
      <c r="AU238" s="233" t="s">
        <v>104</v>
      </c>
      <c r="AY238" s="18" t="s">
        <v>154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8" t="s">
        <v>104</v>
      </c>
      <c r="BK238" s="234">
        <f>ROUND(I238*H238,2)</f>
        <v>0</v>
      </c>
      <c r="BL238" s="18" t="s">
        <v>218</v>
      </c>
      <c r="BM238" s="233" t="s">
        <v>341</v>
      </c>
    </row>
    <row r="239" s="13" customFormat="1">
      <c r="A239" s="13"/>
      <c r="B239" s="235"/>
      <c r="C239" s="236"/>
      <c r="D239" s="237" t="s">
        <v>162</v>
      </c>
      <c r="E239" s="238" t="s">
        <v>1</v>
      </c>
      <c r="F239" s="239" t="s">
        <v>319</v>
      </c>
      <c r="G239" s="236"/>
      <c r="H239" s="240">
        <v>64.225999999999999</v>
      </c>
      <c r="I239" s="241"/>
      <c r="J239" s="236"/>
      <c r="K239" s="236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162</v>
      </c>
      <c r="AU239" s="246" t="s">
        <v>104</v>
      </c>
      <c r="AV239" s="13" t="s">
        <v>104</v>
      </c>
      <c r="AW239" s="13" t="s">
        <v>30</v>
      </c>
      <c r="AX239" s="13" t="s">
        <v>73</v>
      </c>
      <c r="AY239" s="246" t="s">
        <v>154</v>
      </c>
    </row>
    <row r="240" s="14" customFormat="1">
      <c r="A240" s="14"/>
      <c r="B240" s="247"/>
      <c r="C240" s="248"/>
      <c r="D240" s="237" t="s">
        <v>162</v>
      </c>
      <c r="E240" s="249" t="s">
        <v>1</v>
      </c>
      <c r="F240" s="250" t="s">
        <v>164</v>
      </c>
      <c r="G240" s="248"/>
      <c r="H240" s="251">
        <v>64.225999999999999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7" t="s">
        <v>162</v>
      </c>
      <c r="AU240" s="257" t="s">
        <v>104</v>
      </c>
      <c r="AV240" s="14" t="s">
        <v>161</v>
      </c>
      <c r="AW240" s="14" t="s">
        <v>30</v>
      </c>
      <c r="AX240" s="14" t="s">
        <v>81</v>
      </c>
      <c r="AY240" s="257" t="s">
        <v>154</v>
      </c>
    </row>
    <row r="241" s="2" customFormat="1" ht="44.25" customHeight="1">
      <c r="A241" s="39"/>
      <c r="B241" s="40"/>
      <c r="C241" s="221" t="s">
        <v>342</v>
      </c>
      <c r="D241" s="221" t="s">
        <v>157</v>
      </c>
      <c r="E241" s="222" t="s">
        <v>343</v>
      </c>
      <c r="F241" s="223" t="s">
        <v>340</v>
      </c>
      <c r="G241" s="224" t="s">
        <v>160</v>
      </c>
      <c r="H241" s="225">
        <v>19.574999999999999</v>
      </c>
      <c r="I241" s="226"/>
      <c r="J241" s="227">
        <f>ROUND(I241*H241,2)</f>
        <v>0</v>
      </c>
      <c r="K241" s="228"/>
      <c r="L241" s="45"/>
      <c r="M241" s="229" t="s">
        <v>1</v>
      </c>
      <c r="N241" s="230" t="s">
        <v>39</v>
      </c>
      <c r="O241" s="92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3" t="s">
        <v>218</v>
      </c>
      <c r="AT241" s="233" t="s">
        <v>157</v>
      </c>
      <c r="AU241" s="233" t="s">
        <v>104</v>
      </c>
      <c r="AY241" s="18" t="s">
        <v>154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8" t="s">
        <v>104</v>
      </c>
      <c r="BK241" s="234">
        <f>ROUND(I241*H241,2)</f>
        <v>0</v>
      </c>
      <c r="BL241" s="18" t="s">
        <v>218</v>
      </c>
      <c r="BM241" s="233" t="s">
        <v>344</v>
      </c>
    </row>
    <row r="242" s="13" customFormat="1">
      <c r="A242" s="13"/>
      <c r="B242" s="235"/>
      <c r="C242" s="236"/>
      <c r="D242" s="237" t="s">
        <v>162</v>
      </c>
      <c r="E242" s="238" t="s">
        <v>1</v>
      </c>
      <c r="F242" s="239" t="s">
        <v>345</v>
      </c>
      <c r="G242" s="236"/>
      <c r="H242" s="240">
        <v>19.574999999999999</v>
      </c>
      <c r="I242" s="241"/>
      <c r="J242" s="236"/>
      <c r="K242" s="236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162</v>
      </c>
      <c r="AU242" s="246" t="s">
        <v>104</v>
      </c>
      <c r="AV242" s="13" t="s">
        <v>104</v>
      </c>
      <c r="AW242" s="13" t="s">
        <v>30</v>
      </c>
      <c r="AX242" s="13" t="s">
        <v>81</v>
      </c>
      <c r="AY242" s="246" t="s">
        <v>154</v>
      </c>
    </row>
    <row r="243" s="2" customFormat="1" ht="21.75" customHeight="1">
      <c r="A243" s="39"/>
      <c r="B243" s="40"/>
      <c r="C243" s="279" t="s">
        <v>346</v>
      </c>
      <c r="D243" s="279" t="s">
        <v>202</v>
      </c>
      <c r="E243" s="280" t="s">
        <v>347</v>
      </c>
      <c r="F243" s="281" t="s">
        <v>348</v>
      </c>
      <c r="G243" s="282" t="s">
        <v>160</v>
      </c>
      <c r="H243" s="283">
        <v>19.574999999999999</v>
      </c>
      <c r="I243" s="284"/>
      <c r="J243" s="285">
        <f>ROUND(I243*H243,2)</f>
        <v>0</v>
      </c>
      <c r="K243" s="286"/>
      <c r="L243" s="287"/>
      <c r="M243" s="288" t="s">
        <v>1</v>
      </c>
      <c r="N243" s="289" t="s">
        <v>39</v>
      </c>
      <c r="O243" s="92"/>
      <c r="P243" s="231">
        <f>O243*H243</f>
        <v>0</v>
      </c>
      <c r="Q243" s="231">
        <v>0.014500000000000001</v>
      </c>
      <c r="R243" s="231">
        <f>Q243*H243</f>
        <v>0.28383750000000002</v>
      </c>
      <c r="S243" s="231">
        <v>0</v>
      </c>
      <c r="T243" s="232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3" t="s">
        <v>264</v>
      </c>
      <c r="AT243" s="233" t="s">
        <v>202</v>
      </c>
      <c r="AU243" s="233" t="s">
        <v>104</v>
      </c>
      <c r="AY243" s="18" t="s">
        <v>154</v>
      </c>
      <c r="BE243" s="234">
        <f>IF(N243="základní",J243,0)</f>
        <v>0</v>
      </c>
      <c r="BF243" s="234">
        <f>IF(N243="snížená",J243,0)</f>
        <v>0</v>
      </c>
      <c r="BG243" s="234">
        <f>IF(N243="zákl. přenesená",J243,0)</f>
        <v>0</v>
      </c>
      <c r="BH243" s="234">
        <f>IF(N243="sníž. přenesená",J243,0)</f>
        <v>0</v>
      </c>
      <c r="BI243" s="234">
        <f>IF(N243="nulová",J243,0)</f>
        <v>0</v>
      </c>
      <c r="BJ243" s="18" t="s">
        <v>104</v>
      </c>
      <c r="BK243" s="234">
        <f>ROUND(I243*H243,2)</f>
        <v>0</v>
      </c>
      <c r="BL243" s="18" t="s">
        <v>218</v>
      </c>
      <c r="BM243" s="233" t="s">
        <v>349</v>
      </c>
    </row>
    <row r="244" s="2" customFormat="1" ht="24.15" customHeight="1">
      <c r="A244" s="39"/>
      <c r="B244" s="40"/>
      <c r="C244" s="221" t="s">
        <v>350</v>
      </c>
      <c r="D244" s="221" t="s">
        <v>157</v>
      </c>
      <c r="E244" s="222" t="s">
        <v>351</v>
      </c>
      <c r="F244" s="223" t="s">
        <v>352</v>
      </c>
      <c r="G244" s="224" t="s">
        <v>160</v>
      </c>
      <c r="H244" s="225">
        <v>160.46299999999999</v>
      </c>
      <c r="I244" s="226"/>
      <c r="J244" s="227">
        <f>ROUND(I244*H244,2)</f>
        <v>0</v>
      </c>
      <c r="K244" s="228"/>
      <c r="L244" s="45"/>
      <c r="M244" s="229" t="s">
        <v>1</v>
      </c>
      <c r="N244" s="230" t="s">
        <v>39</v>
      </c>
      <c r="O244" s="92"/>
      <c r="P244" s="231">
        <f>O244*H244</f>
        <v>0</v>
      </c>
      <c r="Q244" s="231">
        <v>0</v>
      </c>
      <c r="R244" s="231">
        <f>Q244*H244</f>
        <v>0</v>
      </c>
      <c r="S244" s="231">
        <v>0.10000000000000001</v>
      </c>
      <c r="T244" s="232">
        <f>S244*H244</f>
        <v>16.046299999999999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3" t="s">
        <v>218</v>
      </c>
      <c r="AT244" s="233" t="s">
        <v>157</v>
      </c>
      <c r="AU244" s="233" t="s">
        <v>104</v>
      </c>
      <c r="AY244" s="18" t="s">
        <v>154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8" t="s">
        <v>104</v>
      </c>
      <c r="BK244" s="234">
        <f>ROUND(I244*H244,2)</f>
        <v>0</v>
      </c>
      <c r="BL244" s="18" t="s">
        <v>218</v>
      </c>
      <c r="BM244" s="233" t="s">
        <v>353</v>
      </c>
    </row>
    <row r="245" s="13" customFormat="1">
      <c r="A245" s="13"/>
      <c r="B245" s="235"/>
      <c r="C245" s="236"/>
      <c r="D245" s="237" t="s">
        <v>162</v>
      </c>
      <c r="E245" s="238" t="s">
        <v>1</v>
      </c>
      <c r="F245" s="239" t="s">
        <v>354</v>
      </c>
      <c r="G245" s="236"/>
      <c r="H245" s="240">
        <v>160.46299999999999</v>
      </c>
      <c r="I245" s="241"/>
      <c r="J245" s="236"/>
      <c r="K245" s="236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162</v>
      </c>
      <c r="AU245" s="246" t="s">
        <v>104</v>
      </c>
      <c r="AV245" s="13" t="s">
        <v>104</v>
      </c>
      <c r="AW245" s="13" t="s">
        <v>30</v>
      </c>
      <c r="AX245" s="13" t="s">
        <v>73</v>
      </c>
      <c r="AY245" s="246" t="s">
        <v>154</v>
      </c>
    </row>
    <row r="246" s="14" customFormat="1">
      <c r="A246" s="14"/>
      <c r="B246" s="247"/>
      <c r="C246" s="248"/>
      <c r="D246" s="237" t="s">
        <v>162</v>
      </c>
      <c r="E246" s="249" t="s">
        <v>1</v>
      </c>
      <c r="F246" s="250" t="s">
        <v>164</v>
      </c>
      <c r="G246" s="248"/>
      <c r="H246" s="251">
        <v>160.46299999999999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7" t="s">
        <v>162</v>
      </c>
      <c r="AU246" s="257" t="s">
        <v>104</v>
      </c>
      <c r="AV246" s="14" t="s">
        <v>161</v>
      </c>
      <c r="AW246" s="14" t="s">
        <v>30</v>
      </c>
      <c r="AX246" s="14" t="s">
        <v>81</v>
      </c>
      <c r="AY246" s="257" t="s">
        <v>154</v>
      </c>
    </row>
    <row r="247" s="2" customFormat="1" ht="49.05" customHeight="1">
      <c r="A247" s="39"/>
      <c r="B247" s="40"/>
      <c r="C247" s="221" t="s">
        <v>242</v>
      </c>
      <c r="D247" s="221" t="s">
        <v>157</v>
      </c>
      <c r="E247" s="222" t="s">
        <v>355</v>
      </c>
      <c r="F247" s="223" t="s">
        <v>356</v>
      </c>
      <c r="G247" s="224" t="s">
        <v>160</v>
      </c>
      <c r="H247" s="225">
        <v>8.0329999999999995</v>
      </c>
      <c r="I247" s="226"/>
      <c r="J247" s="227">
        <f>ROUND(I247*H247,2)</f>
        <v>0</v>
      </c>
      <c r="K247" s="228"/>
      <c r="L247" s="45"/>
      <c r="M247" s="229" t="s">
        <v>1</v>
      </c>
      <c r="N247" s="230" t="s">
        <v>39</v>
      </c>
      <c r="O247" s="92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3" t="s">
        <v>218</v>
      </c>
      <c r="AT247" s="233" t="s">
        <v>157</v>
      </c>
      <c r="AU247" s="233" t="s">
        <v>104</v>
      </c>
      <c r="AY247" s="18" t="s">
        <v>154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8" t="s">
        <v>104</v>
      </c>
      <c r="BK247" s="234">
        <f>ROUND(I247*H247,2)</f>
        <v>0</v>
      </c>
      <c r="BL247" s="18" t="s">
        <v>218</v>
      </c>
      <c r="BM247" s="233" t="s">
        <v>357</v>
      </c>
    </row>
    <row r="248" s="15" customFormat="1">
      <c r="A248" s="15"/>
      <c r="B248" s="258"/>
      <c r="C248" s="259"/>
      <c r="D248" s="237" t="s">
        <v>162</v>
      </c>
      <c r="E248" s="260" t="s">
        <v>1</v>
      </c>
      <c r="F248" s="261" t="s">
        <v>358</v>
      </c>
      <c r="G248" s="259"/>
      <c r="H248" s="260" t="s">
        <v>1</v>
      </c>
      <c r="I248" s="262"/>
      <c r="J248" s="259"/>
      <c r="K248" s="259"/>
      <c r="L248" s="263"/>
      <c r="M248" s="264"/>
      <c r="N248" s="265"/>
      <c r="O248" s="265"/>
      <c r="P248" s="265"/>
      <c r="Q248" s="265"/>
      <c r="R248" s="265"/>
      <c r="S248" s="265"/>
      <c r="T248" s="26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7" t="s">
        <v>162</v>
      </c>
      <c r="AU248" s="267" t="s">
        <v>104</v>
      </c>
      <c r="AV248" s="15" t="s">
        <v>81</v>
      </c>
      <c r="AW248" s="15" t="s">
        <v>30</v>
      </c>
      <c r="AX248" s="15" t="s">
        <v>73</v>
      </c>
      <c r="AY248" s="267" t="s">
        <v>154</v>
      </c>
    </row>
    <row r="249" s="13" customFormat="1">
      <c r="A249" s="13"/>
      <c r="B249" s="235"/>
      <c r="C249" s="236"/>
      <c r="D249" s="237" t="s">
        <v>162</v>
      </c>
      <c r="E249" s="238" t="s">
        <v>1</v>
      </c>
      <c r="F249" s="239" t="s">
        <v>259</v>
      </c>
      <c r="G249" s="236"/>
      <c r="H249" s="240">
        <v>8.0329999999999995</v>
      </c>
      <c r="I249" s="241"/>
      <c r="J249" s="236"/>
      <c r="K249" s="236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162</v>
      </c>
      <c r="AU249" s="246" t="s">
        <v>104</v>
      </c>
      <c r="AV249" s="13" t="s">
        <v>104</v>
      </c>
      <c r="AW249" s="13" t="s">
        <v>30</v>
      </c>
      <c r="AX249" s="13" t="s">
        <v>73</v>
      </c>
      <c r="AY249" s="246" t="s">
        <v>154</v>
      </c>
    </row>
    <row r="250" s="14" customFormat="1">
      <c r="A250" s="14"/>
      <c r="B250" s="247"/>
      <c r="C250" s="248"/>
      <c r="D250" s="237" t="s">
        <v>162</v>
      </c>
      <c r="E250" s="249" t="s">
        <v>1</v>
      </c>
      <c r="F250" s="250" t="s">
        <v>164</v>
      </c>
      <c r="G250" s="248"/>
      <c r="H250" s="251">
        <v>8.0329999999999995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162</v>
      </c>
      <c r="AU250" s="257" t="s">
        <v>104</v>
      </c>
      <c r="AV250" s="14" t="s">
        <v>161</v>
      </c>
      <c r="AW250" s="14" t="s">
        <v>30</v>
      </c>
      <c r="AX250" s="14" t="s">
        <v>81</v>
      </c>
      <c r="AY250" s="257" t="s">
        <v>154</v>
      </c>
    </row>
    <row r="251" s="2" customFormat="1" ht="49.05" customHeight="1">
      <c r="A251" s="39"/>
      <c r="B251" s="40"/>
      <c r="C251" s="221" t="s">
        <v>359</v>
      </c>
      <c r="D251" s="221" t="s">
        <v>157</v>
      </c>
      <c r="E251" s="222" t="s">
        <v>360</v>
      </c>
      <c r="F251" s="223" t="s">
        <v>361</v>
      </c>
      <c r="G251" s="224" t="s">
        <v>160</v>
      </c>
      <c r="H251" s="225">
        <v>20.474</v>
      </c>
      <c r="I251" s="226"/>
      <c r="J251" s="227">
        <f>ROUND(I251*H251,2)</f>
        <v>0</v>
      </c>
      <c r="K251" s="228"/>
      <c r="L251" s="45"/>
      <c r="M251" s="229" t="s">
        <v>1</v>
      </c>
      <c r="N251" s="230" t="s">
        <v>39</v>
      </c>
      <c r="O251" s="92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3" t="s">
        <v>218</v>
      </c>
      <c r="AT251" s="233" t="s">
        <v>157</v>
      </c>
      <c r="AU251" s="233" t="s">
        <v>104</v>
      </c>
      <c r="AY251" s="18" t="s">
        <v>154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8" t="s">
        <v>104</v>
      </c>
      <c r="BK251" s="234">
        <f>ROUND(I251*H251,2)</f>
        <v>0</v>
      </c>
      <c r="BL251" s="18" t="s">
        <v>218</v>
      </c>
      <c r="BM251" s="233" t="s">
        <v>362</v>
      </c>
    </row>
    <row r="252" s="15" customFormat="1">
      <c r="A252" s="15"/>
      <c r="B252" s="258"/>
      <c r="C252" s="259"/>
      <c r="D252" s="237" t="s">
        <v>162</v>
      </c>
      <c r="E252" s="260" t="s">
        <v>1</v>
      </c>
      <c r="F252" s="261" t="s">
        <v>363</v>
      </c>
      <c r="G252" s="259"/>
      <c r="H252" s="260" t="s">
        <v>1</v>
      </c>
      <c r="I252" s="262"/>
      <c r="J252" s="259"/>
      <c r="K252" s="259"/>
      <c r="L252" s="263"/>
      <c r="M252" s="264"/>
      <c r="N252" s="265"/>
      <c r="O252" s="265"/>
      <c r="P252" s="265"/>
      <c r="Q252" s="265"/>
      <c r="R252" s="265"/>
      <c r="S252" s="265"/>
      <c r="T252" s="266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7" t="s">
        <v>162</v>
      </c>
      <c r="AU252" s="267" t="s">
        <v>104</v>
      </c>
      <c r="AV252" s="15" t="s">
        <v>81</v>
      </c>
      <c r="AW252" s="15" t="s">
        <v>30</v>
      </c>
      <c r="AX252" s="15" t="s">
        <v>73</v>
      </c>
      <c r="AY252" s="267" t="s">
        <v>154</v>
      </c>
    </row>
    <row r="253" s="13" customFormat="1">
      <c r="A253" s="13"/>
      <c r="B253" s="235"/>
      <c r="C253" s="236"/>
      <c r="D253" s="237" t="s">
        <v>162</v>
      </c>
      <c r="E253" s="238" t="s">
        <v>1</v>
      </c>
      <c r="F253" s="239" t="s">
        <v>364</v>
      </c>
      <c r="G253" s="236"/>
      <c r="H253" s="240">
        <v>20.474</v>
      </c>
      <c r="I253" s="241"/>
      <c r="J253" s="236"/>
      <c r="K253" s="236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162</v>
      </c>
      <c r="AU253" s="246" t="s">
        <v>104</v>
      </c>
      <c r="AV253" s="13" t="s">
        <v>104</v>
      </c>
      <c r="AW253" s="13" t="s">
        <v>30</v>
      </c>
      <c r="AX253" s="13" t="s">
        <v>73</v>
      </c>
      <c r="AY253" s="246" t="s">
        <v>154</v>
      </c>
    </row>
    <row r="254" s="14" customFormat="1">
      <c r="A254" s="14"/>
      <c r="B254" s="247"/>
      <c r="C254" s="248"/>
      <c r="D254" s="237" t="s">
        <v>162</v>
      </c>
      <c r="E254" s="249" t="s">
        <v>1</v>
      </c>
      <c r="F254" s="250" t="s">
        <v>164</v>
      </c>
      <c r="G254" s="248"/>
      <c r="H254" s="251">
        <v>20.474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162</v>
      </c>
      <c r="AU254" s="257" t="s">
        <v>104</v>
      </c>
      <c r="AV254" s="14" t="s">
        <v>161</v>
      </c>
      <c r="AW254" s="14" t="s">
        <v>30</v>
      </c>
      <c r="AX254" s="14" t="s">
        <v>81</v>
      </c>
      <c r="AY254" s="257" t="s">
        <v>154</v>
      </c>
    </row>
    <row r="255" s="2" customFormat="1" ht="37.8" customHeight="1">
      <c r="A255" s="39"/>
      <c r="B255" s="40"/>
      <c r="C255" s="221" t="s">
        <v>365</v>
      </c>
      <c r="D255" s="221" t="s">
        <v>157</v>
      </c>
      <c r="E255" s="222" t="s">
        <v>366</v>
      </c>
      <c r="F255" s="223" t="s">
        <v>367</v>
      </c>
      <c r="G255" s="224" t="s">
        <v>160</v>
      </c>
      <c r="H255" s="225">
        <v>28.507000000000001</v>
      </c>
      <c r="I255" s="226"/>
      <c r="J255" s="227">
        <f>ROUND(I255*H255,2)</f>
        <v>0</v>
      </c>
      <c r="K255" s="228"/>
      <c r="L255" s="45"/>
      <c r="M255" s="229" t="s">
        <v>1</v>
      </c>
      <c r="N255" s="230" t="s">
        <v>39</v>
      </c>
      <c r="O255" s="92"/>
      <c r="P255" s="231">
        <f>O255*H255</f>
        <v>0</v>
      </c>
      <c r="Q255" s="231">
        <v>0</v>
      </c>
      <c r="R255" s="231">
        <f>Q255*H255</f>
        <v>0</v>
      </c>
      <c r="S255" s="231">
        <v>0</v>
      </c>
      <c r="T255" s="232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3" t="s">
        <v>218</v>
      </c>
      <c r="AT255" s="233" t="s">
        <v>157</v>
      </c>
      <c r="AU255" s="233" t="s">
        <v>104</v>
      </c>
      <c r="AY255" s="18" t="s">
        <v>154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8" t="s">
        <v>104</v>
      </c>
      <c r="BK255" s="234">
        <f>ROUND(I255*H255,2)</f>
        <v>0</v>
      </c>
      <c r="BL255" s="18" t="s">
        <v>218</v>
      </c>
      <c r="BM255" s="233" t="s">
        <v>368</v>
      </c>
    </row>
    <row r="256" s="13" customFormat="1">
      <c r="A256" s="13"/>
      <c r="B256" s="235"/>
      <c r="C256" s="236"/>
      <c r="D256" s="237" t="s">
        <v>162</v>
      </c>
      <c r="E256" s="238" t="s">
        <v>1</v>
      </c>
      <c r="F256" s="239" t="s">
        <v>369</v>
      </c>
      <c r="G256" s="236"/>
      <c r="H256" s="240">
        <v>28.507000000000001</v>
      </c>
      <c r="I256" s="241"/>
      <c r="J256" s="236"/>
      <c r="K256" s="236"/>
      <c r="L256" s="242"/>
      <c r="M256" s="243"/>
      <c r="N256" s="244"/>
      <c r="O256" s="244"/>
      <c r="P256" s="244"/>
      <c r="Q256" s="244"/>
      <c r="R256" s="244"/>
      <c r="S256" s="244"/>
      <c r="T256" s="24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6" t="s">
        <v>162</v>
      </c>
      <c r="AU256" s="246" t="s">
        <v>104</v>
      </c>
      <c r="AV256" s="13" t="s">
        <v>104</v>
      </c>
      <c r="AW256" s="13" t="s">
        <v>30</v>
      </c>
      <c r="AX256" s="13" t="s">
        <v>73</v>
      </c>
      <c r="AY256" s="246" t="s">
        <v>154</v>
      </c>
    </row>
    <row r="257" s="14" customFormat="1">
      <c r="A257" s="14"/>
      <c r="B257" s="247"/>
      <c r="C257" s="248"/>
      <c r="D257" s="237" t="s">
        <v>162</v>
      </c>
      <c r="E257" s="249" t="s">
        <v>1</v>
      </c>
      <c r="F257" s="250" t="s">
        <v>164</v>
      </c>
      <c r="G257" s="248"/>
      <c r="H257" s="251">
        <v>28.507000000000001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162</v>
      </c>
      <c r="AU257" s="257" t="s">
        <v>104</v>
      </c>
      <c r="AV257" s="14" t="s">
        <v>161</v>
      </c>
      <c r="AW257" s="14" t="s">
        <v>30</v>
      </c>
      <c r="AX257" s="14" t="s">
        <v>81</v>
      </c>
      <c r="AY257" s="257" t="s">
        <v>154</v>
      </c>
    </row>
    <row r="258" s="2" customFormat="1" ht="49.05" customHeight="1">
      <c r="A258" s="39"/>
      <c r="B258" s="40"/>
      <c r="C258" s="221" t="s">
        <v>306</v>
      </c>
      <c r="D258" s="221" t="s">
        <v>157</v>
      </c>
      <c r="E258" s="222" t="s">
        <v>370</v>
      </c>
      <c r="F258" s="223" t="s">
        <v>371</v>
      </c>
      <c r="G258" s="224" t="s">
        <v>160</v>
      </c>
      <c r="H258" s="225">
        <v>28.507000000000001</v>
      </c>
      <c r="I258" s="226"/>
      <c r="J258" s="227">
        <f>ROUND(I258*H258,2)</f>
        <v>0</v>
      </c>
      <c r="K258" s="228"/>
      <c r="L258" s="45"/>
      <c r="M258" s="229" t="s">
        <v>1</v>
      </c>
      <c r="N258" s="230" t="s">
        <v>39</v>
      </c>
      <c r="O258" s="92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3" t="s">
        <v>218</v>
      </c>
      <c r="AT258" s="233" t="s">
        <v>157</v>
      </c>
      <c r="AU258" s="233" t="s">
        <v>104</v>
      </c>
      <c r="AY258" s="18" t="s">
        <v>154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8" t="s">
        <v>104</v>
      </c>
      <c r="BK258" s="234">
        <f>ROUND(I258*H258,2)</f>
        <v>0</v>
      </c>
      <c r="BL258" s="18" t="s">
        <v>218</v>
      </c>
      <c r="BM258" s="233" t="s">
        <v>372</v>
      </c>
    </row>
    <row r="259" s="13" customFormat="1">
      <c r="A259" s="13"/>
      <c r="B259" s="235"/>
      <c r="C259" s="236"/>
      <c r="D259" s="237" t="s">
        <v>162</v>
      </c>
      <c r="E259" s="238" t="s">
        <v>1</v>
      </c>
      <c r="F259" s="239" t="s">
        <v>259</v>
      </c>
      <c r="G259" s="236"/>
      <c r="H259" s="240">
        <v>8.0329999999999995</v>
      </c>
      <c r="I259" s="241"/>
      <c r="J259" s="236"/>
      <c r="K259" s="236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162</v>
      </c>
      <c r="AU259" s="246" t="s">
        <v>104</v>
      </c>
      <c r="AV259" s="13" t="s">
        <v>104</v>
      </c>
      <c r="AW259" s="13" t="s">
        <v>30</v>
      </c>
      <c r="AX259" s="13" t="s">
        <v>73</v>
      </c>
      <c r="AY259" s="246" t="s">
        <v>154</v>
      </c>
    </row>
    <row r="260" s="13" customFormat="1">
      <c r="A260" s="13"/>
      <c r="B260" s="235"/>
      <c r="C260" s="236"/>
      <c r="D260" s="237" t="s">
        <v>162</v>
      </c>
      <c r="E260" s="238" t="s">
        <v>1</v>
      </c>
      <c r="F260" s="239" t="s">
        <v>373</v>
      </c>
      <c r="G260" s="236"/>
      <c r="H260" s="240">
        <v>4.4080000000000004</v>
      </c>
      <c r="I260" s="241"/>
      <c r="J260" s="236"/>
      <c r="K260" s="236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162</v>
      </c>
      <c r="AU260" s="246" t="s">
        <v>104</v>
      </c>
      <c r="AV260" s="13" t="s">
        <v>104</v>
      </c>
      <c r="AW260" s="13" t="s">
        <v>30</v>
      </c>
      <c r="AX260" s="13" t="s">
        <v>73</v>
      </c>
      <c r="AY260" s="246" t="s">
        <v>154</v>
      </c>
    </row>
    <row r="261" s="13" customFormat="1">
      <c r="A261" s="13"/>
      <c r="B261" s="235"/>
      <c r="C261" s="236"/>
      <c r="D261" s="237" t="s">
        <v>162</v>
      </c>
      <c r="E261" s="238" t="s">
        <v>1</v>
      </c>
      <c r="F261" s="239" t="s">
        <v>374</v>
      </c>
      <c r="G261" s="236"/>
      <c r="H261" s="240">
        <v>16.065999999999999</v>
      </c>
      <c r="I261" s="241"/>
      <c r="J261" s="236"/>
      <c r="K261" s="236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162</v>
      </c>
      <c r="AU261" s="246" t="s">
        <v>104</v>
      </c>
      <c r="AV261" s="13" t="s">
        <v>104</v>
      </c>
      <c r="AW261" s="13" t="s">
        <v>30</v>
      </c>
      <c r="AX261" s="13" t="s">
        <v>73</v>
      </c>
      <c r="AY261" s="246" t="s">
        <v>154</v>
      </c>
    </row>
    <row r="262" s="14" customFormat="1">
      <c r="A262" s="14"/>
      <c r="B262" s="247"/>
      <c r="C262" s="248"/>
      <c r="D262" s="237" t="s">
        <v>162</v>
      </c>
      <c r="E262" s="249" t="s">
        <v>1</v>
      </c>
      <c r="F262" s="250" t="s">
        <v>164</v>
      </c>
      <c r="G262" s="248"/>
      <c r="H262" s="251">
        <v>28.507000000000001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7" t="s">
        <v>162</v>
      </c>
      <c r="AU262" s="257" t="s">
        <v>104</v>
      </c>
      <c r="AV262" s="14" t="s">
        <v>161</v>
      </c>
      <c r="AW262" s="14" t="s">
        <v>30</v>
      </c>
      <c r="AX262" s="14" t="s">
        <v>81</v>
      </c>
      <c r="AY262" s="257" t="s">
        <v>154</v>
      </c>
    </row>
    <row r="263" s="12" customFormat="1" ht="22.8" customHeight="1">
      <c r="A263" s="12"/>
      <c r="B263" s="205"/>
      <c r="C263" s="206"/>
      <c r="D263" s="207" t="s">
        <v>72</v>
      </c>
      <c r="E263" s="219" t="s">
        <v>375</v>
      </c>
      <c r="F263" s="219" t="s">
        <v>376</v>
      </c>
      <c r="G263" s="206"/>
      <c r="H263" s="206"/>
      <c r="I263" s="209"/>
      <c r="J263" s="220">
        <f>BK263</f>
        <v>0</v>
      </c>
      <c r="K263" s="206"/>
      <c r="L263" s="211"/>
      <c r="M263" s="212"/>
      <c r="N263" s="213"/>
      <c r="O263" s="213"/>
      <c r="P263" s="214">
        <f>SUM(P264:P299)</f>
        <v>0</v>
      </c>
      <c r="Q263" s="213"/>
      <c r="R263" s="214">
        <f>SUM(R264:R299)</f>
        <v>0</v>
      </c>
      <c r="S263" s="213"/>
      <c r="T263" s="215">
        <f>SUM(T264:T299)</f>
        <v>2.9655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6" t="s">
        <v>104</v>
      </c>
      <c r="AT263" s="217" t="s">
        <v>72</v>
      </c>
      <c r="AU263" s="217" t="s">
        <v>81</v>
      </c>
      <c r="AY263" s="216" t="s">
        <v>154</v>
      </c>
      <c r="BK263" s="218">
        <f>SUM(BK264:BK299)</f>
        <v>0</v>
      </c>
    </row>
    <row r="264" s="2" customFormat="1" ht="24.15" customHeight="1">
      <c r="A264" s="39"/>
      <c r="B264" s="40"/>
      <c r="C264" s="221" t="s">
        <v>377</v>
      </c>
      <c r="D264" s="221" t="s">
        <v>157</v>
      </c>
      <c r="E264" s="222" t="s">
        <v>378</v>
      </c>
      <c r="F264" s="223" t="s">
        <v>379</v>
      </c>
      <c r="G264" s="224" t="s">
        <v>160</v>
      </c>
      <c r="H264" s="225">
        <v>6.4800000000000004</v>
      </c>
      <c r="I264" s="226"/>
      <c r="J264" s="227">
        <f>ROUND(I264*H264,2)</f>
        <v>0</v>
      </c>
      <c r="K264" s="228"/>
      <c r="L264" s="45"/>
      <c r="M264" s="229" t="s">
        <v>1</v>
      </c>
      <c r="N264" s="230" t="s">
        <v>39</v>
      </c>
      <c r="O264" s="92"/>
      <c r="P264" s="231">
        <f>O264*H264</f>
        <v>0</v>
      </c>
      <c r="Q264" s="231">
        <v>0</v>
      </c>
      <c r="R264" s="231">
        <f>Q264*H264</f>
        <v>0</v>
      </c>
      <c r="S264" s="231">
        <v>0</v>
      </c>
      <c r="T264" s="232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3" t="s">
        <v>218</v>
      </c>
      <c r="AT264" s="233" t="s">
        <v>157</v>
      </c>
      <c r="AU264" s="233" t="s">
        <v>104</v>
      </c>
      <c r="AY264" s="18" t="s">
        <v>154</v>
      </c>
      <c r="BE264" s="234">
        <f>IF(N264="základní",J264,0)</f>
        <v>0</v>
      </c>
      <c r="BF264" s="234">
        <f>IF(N264="snížená",J264,0)</f>
        <v>0</v>
      </c>
      <c r="BG264" s="234">
        <f>IF(N264="zákl. přenesená",J264,0)</f>
        <v>0</v>
      </c>
      <c r="BH264" s="234">
        <f>IF(N264="sníž. přenesená",J264,0)</f>
        <v>0</v>
      </c>
      <c r="BI264" s="234">
        <f>IF(N264="nulová",J264,0)</f>
        <v>0</v>
      </c>
      <c r="BJ264" s="18" t="s">
        <v>104</v>
      </c>
      <c r="BK264" s="234">
        <f>ROUND(I264*H264,2)</f>
        <v>0</v>
      </c>
      <c r="BL264" s="18" t="s">
        <v>218</v>
      </c>
      <c r="BM264" s="233" t="s">
        <v>380</v>
      </c>
    </row>
    <row r="265" s="13" customFormat="1">
      <c r="A265" s="13"/>
      <c r="B265" s="235"/>
      <c r="C265" s="236"/>
      <c r="D265" s="237" t="s">
        <v>162</v>
      </c>
      <c r="E265" s="238" t="s">
        <v>1</v>
      </c>
      <c r="F265" s="239" t="s">
        <v>381</v>
      </c>
      <c r="G265" s="236"/>
      <c r="H265" s="240">
        <v>6.4800000000000004</v>
      </c>
      <c r="I265" s="241"/>
      <c r="J265" s="236"/>
      <c r="K265" s="236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162</v>
      </c>
      <c r="AU265" s="246" t="s">
        <v>104</v>
      </c>
      <c r="AV265" s="13" t="s">
        <v>104</v>
      </c>
      <c r="AW265" s="13" t="s">
        <v>30</v>
      </c>
      <c r="AX265" s="13" t="s">
        <v>81</v>
      </c>
      <c r="AY265" s="246" t="s">
        <v>154</v>
      </c>
    </row>
    <row r="266" s="2" customFormat="1" ht="24.15" customHeight="1">
      <c r="A266" s="39"/>
      <c r="B266" s="40"/>
      <c r="C266" s="279" t="s">
        <v>264</v>
      </c>
      <c r="D266" s="279" t="s">
        <v>202</v>
      </c>
      <c r="E266" s="280" t="s">
        <v>382</v>
      </c>
      <c r="F266" s="281" t="s">
        <v>383</v>
      </c>
      <c r="G266" s="282" t="s">
        <v>168</v>
      </c>
      <c r="H266" s="283">
        <v>12</v>
      </c>
      <c r="I266" s="284"/>
      <c r="J266" s="285">
        <f>ROUND(I266*H266,2)</f>
        <v>0</v>
      </c>
      <c r="K266" s="286"/>
      <c r="L266" s="287"/>
      <c r="M266" s="288" t="s">
        <v>1</v>
      </c>
      <c r="N266" s="289" t="s">
        <v>39</v>
      </c>
      <c r="O266" s="92"/>
      <c r="P266" s="231">
        <f>O266*H266</f>
        <v>0</v>
      </c>
      <c r="Q266" s="231">
        <v>0</v>
      </c>
      <c r="R266" s="231">
        <f>Q266*H266</f>
        <v>0</v>
      </c>
      <c r="S266" s="231">
        <v>0</v>
      </c>
      <c r="T266" s="232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3" t="s">
        <v>264</v>
      </c>
      <c r="AT266" s="233" t="s">
        <v>202</v>
      </c>
      <c r="AU266" s="233" t="s">
        <v>104</v>
      </c>
      <c r="AY266" s="18" t="s">
        <v>154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8" t="s">
        <v>104</v>
      </c>
      <c r="BK266" s="234">
        <f>ROUND(I266*H266,2)</f>
        <v>0</v>
      </c>
      <c r="BL266" s="18" t="s">
        <v>218</v>
      </c>
      <c r="BM266" s="233" t="s">
        <v>384</v>
      </c>
    </row>
    <row r="267" s="2" customFormat="1" ht="37.8" customHeight="1">
      <c r="A267" s="39"/>
      <c r="B267" s="40"/>
      <c r="C267" s="221" t="s">
        <v>385</v>
      </c>
      <c r="D267" s="221" t="s">
        <v>157</v>
      </c>
      <c r="E267" s="222" t="s">
        <v>386</v>
      </c>
      <c r="F267" s="223" t="s">
        <v>387</v>
      </c>
      <c r="G267" s="224" t="s">
        <v>168</v>
      </c>
      <c r="H267" s="225">
        <v>18</v>
      </c>
      <c r="I267" s="226"/>
      <c r="J267" s="227">
        <f>ROUND(I267*H267,2)</f>
        <v>0</v>
      </c>
      <c r="K267" s="228"/>
      <c r="L267" s="45"/>
      <c r="M267" s="229" t="s">
        <v>1</v>
      </c>
      <c r="N267" s="230" t="s">
        <v>39</v>
      </c>
      <c r="O267" s="92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3" t="s">
        <v>218</v>
      </c>
      <c r="AT267" s="233" t="s">
        <v>157</v>
      </c>
      <c r="AU267" s="233" t="s">
        <v>104</v>
      </c>
      <c r="AY267" s="18" t="s">
        <v>154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8" t="s">
        <v>104</v>
      </c>
      <c r="BK267" s="234">
        <f>ROUND(I267*H267,2)</f>
        <v>0</v>
      </c>
      <c r="BL267" s="18" t="s">
        <v>218</v>
      </c>
      <c r="BM267" s="233" t="s">
        <v>388</v>
      </c>
    </row>
    <row r="268" s="13" customFormat="1">
      <c r="A268" s="13"/>
      <c r="B268" s="235"/>
      <c r="C268" s="236"/>
      <c r="D268" s="237" t="s">
        <v>162</v>
      </c>
      <c r="E268" s="238" t="s">
        <v>1</v>
      </c>
      <c r="F268" s="239" t="s">
        <v>389</v>
      </c>
      <c r="G268" s="236"/>
      <c r="H268" s="240">
        <v>18</v>
      </c>
      <c r="I268" s="241"/>
      <c r="J268" s="236"/>
      <c r="K268" s="236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162</v>
      </c>
      <c r="AU268" s="246" t="s">
        <v>104</v>
      </c>
      <c r="AV268" s="13" t="s">
        <v>104</v>
      </c>
      <c r="AW268" s="13" t="s">
        <v>30</v>
      </c>
      <c r="AX268" s="13" t="s">
        <v>81</v>
      </c>
      <c r="AY268" s="246" t="s">
        <v>154</v>
      </c>
    </row>
    <row r="269" s="2" customFormat="1" ht="24.15" customHeight="1">
      <c r="A269" s="39"/>
      <c r="B269" s="40"/>
      <c r="C269" s="279" t="s">
        <v>312</v>
      </c>
      <c r="D269" s="279" t="s">
        <v>202</v>
      </c>
      <c r="E269" s="280" t="s">
        <v>390</v>
      </c>
      <c r="F269" s="281" t="s">
        <v>391</v>
      </c>
      <c r="G269" s="282" t="s">
        <v>168</v>
      </c>
      <c r="H269" s="283">
        <v>18</v>
      </c>
      <c r="I269" s="284"/>
      <c r="J269" s="285">
        <f>ROUND(I269*H269,2)</f>
        <v>0</v>
      </c>
      <c r="K269" s="286"/>
      <c r="L269" s="287"/>
      <c r="M269" s="288" t="s">
        <v>1</v>
      </c>
      <c r="N269" s="289" t="s">
        <v>39</v>
      </c>
      <c r="O269" s="92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3" t="s">
        <v>264</v>
      </c>
      <c r="AT269" s="233" t="s">
        <v>202</v>
      </c>
      <c r="AU269" s="233" t="s">
        <v>104</v>
      </c>
      <c r="AY269" s="18" t="s">
        <v>154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8" t="s">
        <v>104</v>
      </c>
      <c r="BK269" s="234">
        <f>ROUND(I269*H269,2)</f>
        <v>0</v>
      </c>
      <c r="BL269" s="18" t="s">
        <v>218</v>
      </c>
      <c r="BM269" s="233" t="s">
        <v>392</v>
      </c>
    </row>
    <row r="270" s="2" customFormat="1" ht="33" customHeight="1">
      <c r="A270" s="39"/>
      <c r="B270" s="40"/>
      <c r="C270" s="221" t="s">
        <v>393</v>
      </c>
      <c r="D270" s="221" t="s">
        <v>157</v>
      </c>
      <c r="E270" s="222" t="s">
        <v>394</v>
      </c>
      <c r="F270" s="223" t="s">
        <v>395</v>
      </c>
      <c r="G270" s="224" t="s">
        <v>168</v>
      </c>
      <c r="H270" s="225">
        <v>18</v>
      </c>
      <c r="I270" s="226"/>
      <c r="J270" s="227">
        <f>ROUND(I270*H270,2)</f>
        <v>0</v>
      </c>
      <c r="K270" s="228"/>
      <c r="L270" s="45"/>
      <c r="M270" s="229" t="s">
        <v>1</v>
      </c>
      <c r="N270" s="230" t="s">
        <v>39</v>
      </c>
      <c r="O270" s="92"/>
      <c r="P270" s="231">
        <f>O270*H270</f>
        <v>0</v>
      </c>
      <c r="Q270" s="231">
        <v>0</v>
      </c>
      <c r="R270" s="231">
        <f>Q270*H270</f>
        <v>0</v>
      </c>
      <c r="S270" s="231">
        <v>0</v>
      </c>
      <c r="T270" s="232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3" t="s">
        <v>218</v>
      </c>
      <c r="AT270" s="233" t="s">
        <v>157</v>
      </c>
      <c r="AU270" s="233" t="s">
        <v>104</v>
      </c>
      <c r="AY270" s="18" t="s">
        <v>154</v>
      </c>
      <c r="BE270" s="234">
        <f>IF(N270="základní",J270,0)</f>
        <v>0</v>
      </c>
      <c r="BF270" s="234">
        <f>IF(N270="snížená",J270,0)</f>
        <v>0</v>
      </c>
      <c r="BG270" s="234">
        <f>IF(N270="zákl. přenesená",J270,0)</f>
        <v>0</v>
      </c>
      <c r="BH270" s="234">
        <f>IF(N270="sníž. přenesená",J270,0)</f>
        <v>0</v>
      </c>
      <c r="BI270" s="234">
        <f>IF(N270="nulová",J270,0)</f>
        <v>0</v>
      </c>
      <c r="BJ270" s="18" t="s">
        <v>104</v>
      </c>
      <c r="BK270" s="234">
        <f>ROUND(I270*H270,2)</f>
        <v>0</v>
      </c>
      <c r="BL270" s="18" t="s">
        <v>218</v>
      </c>
      <c r="BM270" s="233" t="s">
        <v>396</v>
      </c>
    </row>
    <row r="271" s="2" customFormat="1" ht="49.05" customHeight="1">
      <c r="A271" s="39"/>
      <c r="B271" s="40"/>
      <c r="C271" s="221" t="s">
        <v>397</v>
      </c>
      <c r="D271" s="221" t="s">
        <v>157</v>
      </c>
      <c r="E271" s="222" t="s">
        <v>398</v>
      </c>
      <c r="F271" s="223" t="s">
        <v>399</v>
      </c>
      <c r="G271" s="224" t="s">
        <v>168</v>
      </c>
      <c r="H271" s="225">
        <v>21</v>
      </c>
      <c r="I271" s="226"/>
      <c r="J271" s="227">
        <f>ROUND(I271*H271,2)</f>
        <v>0</v>
      </c>
      <c r="K271" s="228"/>
      <c r="L271" s="45"/>
      <c r="M271" s="229" t="s">
        <v>1</v>
      </c>
      <c r="N271" s="230" t="s">
        <v>39</v>
      </c>
      <c r="O271" s="92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3" t="s">
        <v>218</v>
      </c>
      <c r="AT271" s="233" t="s">
        <v>157</v>
      </c>
      <c r="AU271" s="233" t="s">
        <v>104</v>
      </c>
      <c r="AY271" s="18" t="s">
        <v>154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8" t="s">
        <v>104</v>
      </c>
      <c r="BK271" s="234">
        <f>ROUND(I271*H271,2)</f>
        <v>0</v>
      </c>
      <c r="BL271" s="18" t="s">
        <v>218</v>
      </c>
      <c r="BM271" s="233" t="s">
        <v>400</v>
      </c>
    </row>
    <row r="272" s="2" customFormat="1" ht="37.8" customHeight="1">
      <c r="A272" s="39"/>
      <c r="B272" s="40"/>
      <c r="C272" s="221" t="s">
        <v>401</v>
      </c>
      <c r="D272" s="221" t="s">
        <v>157</v>
      </c>
      <c r="E272" s="222" t="s">
        <v>402</v>
      </c>
      <c r="F272" s="223" t="s">
        <v>403</v>
      </c>
      <c r="G272" s="224" t="s">
        <v>168</v>
      </c>
      <c r="H272" s="225">
        <v>18</v>
      </c>
      <c r="I272" s="226"/>
      <c r="J272" s="227">
        <f>ROUND(I272*H272,2)</f>
        <v>0</v>
      </c>
      <c r="K272" s="228"/>
      <c r="L272" s="45"/>
      <c r="M272" s="229" t="s">
        <v>1</v>
      </c>
      <c r="N272" s="230" t="s">
        <v>39</v>
      </c>
      <c r="O272" s="92"/>
      <c r="P272" s="231">
        <f>O272*H272</f>
        <v>0</v>
      </c>
      <c r="Q272" s="231">
        <v>0</v>
      </c>
      <c r="R272" s="231">
        <f>Q272*H272</f>
        <v>0</v>
      </c>
      <c r="S272" s="231">
        <v>0</v>
      </c>
      <c r="T272" s="232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3" t="s">
        <v>218</v>
      </c>
      <c r="AT272" s="233" t="s">
        <v>157</v>
      </c>
      <c r="AU272" s="233" t="s">
        <v>104</v>
      </c>
      <c r="AY272" s="18" t="s">
        <v>154</v>
      </c>
      <c r="BE272" s="234">
        <f>IF(N272="základní",J272,0)</f>
        <v>0</v>
      </c>
      <c r="BF272" s="234">
        <f>IF(N272="snížená",J272,0)</f>
        <v>0</v>
      </c>
      <c r="BG272" s="234">
        <f>IF(N272="zákl. přenesená",J272,0)</f>
        <v>0</v>
      </c>
      <c r="BH272" s="234">
        <f>IF(N272="sníž. přenesená",J272,0)</f>
        <v>0</v>
      </c>
      <c r="BI272" s="234">
        <f>IF(N272="nulová",J272,0)</f>
        <v>0</v>
      </c>
      <c r="BJ272" s="18" t="s">
        <v>104</v>
      </c>
      <c r="BK272" s="234">
        <f>ROUND(I272*H272,2)</f>
        <v>0</v>
      </c>
      <c r="BL272" s="18" t="s">
        <v>218</v>
      </c>
      <c r="BM272" s="233" t="s">
        <v>404</v>
      </c>
    </row>
    <row r="273" s="2" customFormat="1">
      <c r="A273" s="39"/>
      <c r="B273" s="40"/>
      <c r="C273" s="41"/>
      <c r="D273" s="237" t="s">
        <v>266</v>
      </c>
      <c r="E273" s="41"/>
      <c r="F273" s="290" t="s">
        <v>405</v>
      </c>
      <c r="G273" s="41"/>
      <c r="H273" s="41"/>
      <c r="I273" s="291"/>
      <c r="J273" s="41"/>
      <c r="K273" s="41"/>
      <c r="L273" s="45"/>
      <c r="M273" s="292"/>
      <c r="N273" s="293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266</v>
      </c>
      <c r="AU273" s="18" t="s">
        <v>104</v>
      </c>
    </row>
    <row r="274" s="2" customFormat="1" ht="37.8" customHeight="1">
      <c r="A274" s="39"/>
      <c r="B274" s="40"/>
      <c r="C274" s="221" t="s">
        <v>406</v>
      </c>
      <c r="D274" s="221" t="s">
        <v>157</v>
      </c>
      <c r="E274" s="222" t="s">
        <v>407</v>
      </c>
      <c r="F274" s="223" t="s">
        <v>408</v>
      </c>
      <c r="G274" s="224" t="s">
        <v>168</v>
      </c>
      <c r="H274" s="225">
        <v>9</v>
      </c>
      <c r="I274" s="226"/>
      <c r="J274" s="227">
        <f>ROUND(I274*H274,2)</f>
        <v>0</v>
      </c>
      <c r="K274" s="228"/>
      <c r="L274" s="45"/>
      <c r="M274" s="229" t="s">
        <v>1</v>
      </c>
      <c r="N274" s="230" t="s">
        <v>39</v>
      </c>
      <c r="O274" s="92"/>
      <c r="P274" s="231">
        <f>O274*H274</f>
        <v>0</v>
      </c>
      <c r="Q274" s="231">
        <v>0</v>
      </c>
      <c r="R274" s="231">
        <f>Q274*H274</f>
        <v>0</v>
      </c>
      <c r="S274" s="231">
        <v>0</v>
      </c>
      <c r="T274" s="232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3" t="s">
        <v>218</v>
      </c>
      <c r="AT274" s="233" t="s">
        <v>157</v>
      </c>
      <c r="AU274" s="233" t="s">
        <v>104</v>
      </c>
      <c r="AY274" s="18" t="s">
        <v>154</v>
      </c>
      <c r="BE274" s="234">
        <f>IF(N274="základní",J274,0)</f>
        <v>0</v>
      </c>
      <c r="BF274" s="234">
        <f>IF(N274="snížená",J274,0)</f>
        <v>0</v>
      </c>
      <c r="BG274" s="234">
        <f>IF(N274="zákl. přenesená",J274,0)</f>
        <v>0</v>
      </c>
      <c r="BH274" s="234">
        <f>IF(N274="sníž. přenesená",J274,0)</f>
        <v>0</v>
      </c>
      <c r="BI274" s="234">
        <f>IF(N274="nulová",J274,0)</f>
        <v>0</v>
      </c>
      <c r="BJ274" s="18" t="s">
        <v>104</v>
      </c>
      <c r="BK274" s="234">
        <f>ROUND(I274*H274,2)</f>
        <v>0</v>
      </c>
      <c r="BL274" s="18" t="s">
        <v>218</v>
      </c>
      <c r="BM274" s="233" t="s">
        <v>409</v>
      </c>
    </row>
    <row r="275" s="2" customFormat="1" ht="37.8" customHeight="1">
      <c r="A275" s="39"/>
      <c r="B275" s="40"/>
      <c r="C275" s="221" t="s">
        <v>318</v>
      </c>
      <c r="D275" s="221" t="s">
        <v>157</v>
      </c>
      <c r="E275" s="222" t="s">
        <v>410</v>
      </c>
      <c r="F275" s="223" t="s">
        <v>411</v>
      </c>
      <c r="G275" s="224" t="s">
        <v>168</v>
      </c>
      <c r="H275" s="225">
        <v>18</v>
      </c>
      <c r="I275" s="226"/>
      <c r="J275" s="227">
        <f>ROUND(I275*H275,2)</f>
        <v>0</v>
      </c>
      <c r="K275" s="228"/>
      <c r="L275" s="45"/>
      <c r="M275" s="229" t="s">
        <v>1</v>
      </c>
      <c r="N275" s="230" t="s">
        <v>39</v>
      </c>
      <c r="O275" s="92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3" t="s">
        <v>218</v>
      </c>
      <c r="AT275" s="233" t="s">
        <v>157</v>
      </c>
      <c r="AU275" s="233" t="s">
        <v>104</v>
      </c>
      <c r="AY275" s="18" t="s">
        <v>154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8" t="s">
        <v>104</v>
      </c>
      <c r="BK275" s="234">
        <f>ROUND(I275*H275,2)</f>
        <v>0</v>
      </c>
      <c r="BL275" s="18" t="s">
        <v>218</v>
      </c>
      <c r="BM275" s="233" t="s">
        <v>412</v>
      </c>
    </row>
    <row r="276" s="2" customFormat="1" ht="37.8" customHeight="1">
      <c r="A276" s="39"/>
      <c r="B276" s="40"/>
      <c r="C276" s="221" t="s">
        <v>413</v>
      </c>
      <c r="D276" s="221" t="s">
        <v>157</v>
      </c>
      <c r="E276" s="222" t="s">
        <v>414</v>
      </c>
      <c r="F276" s="223" t="s">
        <v>415</v>
      </c>
      <c r="G276" s="224" t="s">
        <v>168</v>
      </c>
      <c r="H276" s="225">
        <v>9</v>
      </c>
      <c r="I276" s="226"/>
      <c r="J276" s="227">
        <f>ROUND(I276*H276,2)</f>
        <v>0</v>
      </c>
      <c r="K276" s="228"/>
      <c r="L276" s="45"/>
      <c r="M276" s="229" t="s">
        <v>1</v>
      </c>
      <c r="N276" s="230" t="s">
        <v>39</v>
      </c>
      <c r="O276" s="92"/>
      <c r="P276" s="231">
        <f>O276*H276</f>
        <v>0</v>
      </c>
      <c r="Q276" s="231">
        <v>0</v>
      </c>
      <c r="R276" s="231">
        <f>Q276*H276</f>
        <v>0</v>
      </c>
      <c r="S276" s="231">
        <v>0</v>
      </c>
      <c r="T276" s="232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3" t="s">
        <v>218</v>
      </c>
      <c r="AT276" s="233" t="s">
        <v>157</v>
      </c>
      <c r="AU276" s="233" t="s">
        <v>104</v>
      </c>
      <c r="AY276" s="18" t="s">
        <v>154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8" t="s">
        <v>104</v>
      </c>
      <c r="BK276" s="234">
        <f>ROUND(I276*H276,2)</f>
        <v>0</v>
      </c>
      <c r="BL276" s="18" t="s">
        <v>218</v>
      </c>
      <c r="BM276" s="233" t="s">
        <v>416</v>
      </c>
    </row>
    <row r="277" s="2" customFormat="1" ht="33" customHeight="1">
      <c r="A277" s="39"/>
      <c r="B277" s="40"/>
      <c r="C277" s="221" t="s">
        <v>324</v>
      </c>
      <c r="D277" s="221" t="s">
        <v>157</v>
      </c>
      <c r="E277" s="222" t="s">
        <v>417</v>
      </c>
      <c r="F277" s="223" t="s">
        <v>418</v>
      </c>
      <c r="G277" s="224" t="s">
        <v>168</v>
      </c>
      <c r="H277" s="225">
        <v>9</v>
      </c>
      <c r="I277" s="226"/>
      <c r="J277" s="227">
        <f>ROUND(I277*H277,2)</f>
        <v>0</v>
      </c>
      <c r="K277" s="228"/>
      <c r="L277" s="45"/>
      <c r="M277" s="229" t="s">
        <v>1</v>
      </c>
      <c r="N277" s="230" t="s">
        <v>39</v>
      </c>
      <c r="O277" s="92"/>
      <c r="P277" s="231">
        <f>O277*H277</f>
        <v>0</v>
      </c>
      <c r="Q277" s="231">
        <v>0</v>
      </c>
      <c r="R277" s="231">
        <f>Q277*H277</f>
        <v>0</v>
      </c>
      <c r="S277" s="231">
        <v>0</v>
      </c>
      <c r="T277" s="232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3" t="s">
        <v>218</v>
      </c>
      <c r="AT277" s="233" t="s">
        <v>157</v>
      </c>
      <c r="AU277" s="233" t="s">
        <v>104</v>
      </c>
      <c r="AY277" s="18" t="s">
        <v>154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8" t="s">
        <v>104</v>
      </c>
      <c r="BK277" s="234">
        <f>ROUND(I277*H277,2)</f>
        <v>0</v>
      </c>
      <c r="BL277" s="18" t="s">
        <v>218</v>
      </c>
      <c r="BM277" s="233" t="s">
        <v>419</v>
      </c>
    </row>
    <row r="278" s="2" customFormat="1" ht="37.8" customHeight="1">
      <c r="A278" s="39"/>
      <c r="B278" s="40"/>
      <c r="C278" s="221" t="s">
        <v>420</v>
      </c>
      <c r="D278" s="221" t="s">
        <v>157</v>
      </c>
      <c r="E278" s="222" t="s">
        <v>421</v>
      </c>
      <c r="F278" s="223" t="s">
        <v>422</v>
      </c>
      <c r="G278" s="224" t="s">
        <v>168</v>
      </c>
      <c r="H278" s="225">
        <v>27</v>
      </c>
      <c r="I278" s="226"/>
      <c r="J278" s="227">
        <f>ROUND(I278*H278,2)</f>
        <v>0</v>
      </c>
      <c r="K278" s="228"/>
      <c r="L278" s="45"/>
      <c r="M278" s="229" t="s">
        <v>1</v>
      </c>
      <c r="N278" s="230" t="s">
        <v>39</v>
      </c>
      <c r="O278" s="92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3" t="s">
        <v>218</v>
      </c>
      <c r="AT278" s="233" t="s">
        <v>157</v>
      </c>
      <c r="AU278" s="233" t="s">
        <v>104</v>
      </c>
      <c r="AY278" s="18" t="s">
        <v>154</v>
      </c>
      <c r="BE278" s="234">
        <f>IF(N278="základní",J278,0)</f>
        <v>0</v>
      </c>
      <c r="BF278" s="234">
        <f>IF(N278="snížená",J278,0)</f>
        <v>0</v>
      </c>
      <c r="BG278" s="234">
        <f>IF(N278="zákl. přenesená",J278,0)</f>
        <v>0</v>
      </c>
      <c r="BH278" s="234">
        <f>IF(N278="sníž. přenesená",J278,0)</f>
        <v>0</v>
      </c>
      <c r="BI278" s="234">
        <f>IF(N278="nulová",J278,0)</f>
        <v>0</v>
      </c>
      <c r="BJ278" s="18" t="s">
        <v>104</v>
      </c>
      <c r="BK278" s="234">
        <f>ROUND(I278*H278,2)</f>
        <v>0</v>
      </c>
      <c r="BL278" s="18" t="s">
        <v>218</v>
      </c>
      <c r="BM278" s="233" t="s">
        <v>423</v>
      </c>
    </row>
    <row r="279" s="2" customFormat="1" ht="33" customHeight="1">
      <c r="A279" s="39"/>
      <c r="B279" s="40"/>
      <c r="C279" s="221" t="s">
        <v>327</v>
      </c>
      <c r="D279" s="221" t="s">
        <v>157</v>
      </c>
      <c r="E279" s="222" t="s">
        <v>424</v>
      </c>
      <c r="F279" s="223" t="s">
        <v>425</v>
      </c>
      <c r="G279" s="224" t="s">
        <v>168</v>
      </c>
      <c r="H279" s="225">
        <v>9</v>
      </c>
      <c r="I279" s="226"/>
      <c r="J279" s="227">
        <f>ROUND(I279*H279,2)</f>
        <v>0</v>
      </c>
      <c r="K279" s="228"/>
      <c r="L279" s="45"/>
      <c r="M279" s="229" t="s">
        <v>1</v>
      </c>
      <c r="N279" s="230" t="s">
        <v>39</v>
      </c>
      <c r="O279" s="92"/>
      <c r="P279" s="231">
        <f>O279*H279</f>
        <v>0</v>
      </c>
      <c r="Q279" s="231">
        <v>0</v>
      </c>
      <c r="R279" s="231">
        <f>Q279*H279</f>
        <v>0</v>
      </c>
      <c r="S279" s="231">
        <v>0</v>
      </c>
      <c r="T279" s="232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3" t="s">
        <v>218</v>
      </c>
      <c r="AT279" s="233" t="s">
        <v>157</v>
      </c>
      <c r="AU279" s="233" t="s">
        <v>104</v>
      </c>
      <c r="AY279" s="18" t="s">
        <v>154</v>
      </c>
      <c r="BE279" s="234">
        <f>IF(N279="základní",J279,0)</f>
        <v>0</v>
      </c>
      <c r="BF279" s="234">
        <f>IF(N279="snížená",J279,0)</f>
        <v>0</v>
      </c>
      <c r="BG279" s="234">
        <f>IF(N279="zákl. přenesená",J279,0)</f>
        <v>0</v>
      </c>
      <c r="BH279" s="234">
        <f>IF(N279="sníž. přenesená",J279,0)</f>
        <v>0</v>
      </c>
      <c r="BI279" s="234">
        <f>IF(N279="nulová",J279,0)</f>
        <v>0</v>
      </c>
      <c r="BJ279" s="18" t="s">
        <v>104</v>
      </c>
      <c r="BK279" s="234">
        <f>ROUND(I279*H279,2)</f>
        <v>0</v>
      </c>
      <c r="BL279" s="18" t="s">
        <v>218</v>
      </c>
      <c r="BM279" s="233" t="s">
        <v>426</v>
      </c>
    </row>
    <row r="280" s="2" customFormat="1" ht="33" customHeight="1">
      <c r="A280" s="39"/>
      <c r="B280" s="40"/>
      <c r="C280" s="221" t="s">
        <v>427</v>
      </c>
      <c r="D280" s="221" t="s">
        <v>157</v>
      </c>
      <c r="E280" s="222" t="s">
        <v>428</v>
      </c>
      <c r="F280" s="223" t="s">
        <v>429</v>
      </c>
      <c r="G280" s="224" t="s">
        <v>168</v>
      </c>
      <c r="H280" s="225">
        <v>9</v>
      </c>
      <c r="I280" s="226"/>
      <c r="J280" s="227">
        <f>ROUND(I280*H280,2)</f>
        <v>0</v>
      </c>
      <c r="K280" s="228"/>
      <c r="L280" s="45"/>
      <c r="M280" s="229" t="s">
        <v>1</v>
      </c>
      <c r="N280" s="230" t="s">
        <v>39</v>
      </c>
      <c r="O280" s="92"/>
      <c r="P280" s="231">
        <f>O280*H280</f>
        <v>0</v>
      </c>
      <c r="Q280" s="231">
        <v>0</v>
      </c>
      <c r="R280" s="231">
        <f>Q280*H280</f>
        <v>0</v>
      </c>
      <c r="S280" s="231">
        <v>0</v>
      </c>
      <c r="T280" s="232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3" t="s">
        <v>218</v>
      </c>
      <c r="AT280" s="233" t="s">
        <v>157</v>
      </c>
      <c r="AU280" s="233" t="s">
        <v>104</v>
      </c>
      <c r="AY280" s="18" t="s">
        <v>154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8" t="s">
        <v>104</v>
      </c>
      <c r="BK280" s="234">
        <f>ROUND(I280*H280,2)</f>
        <v>0</v>
      </c>
      <c r="BL280" s="18" t="s">
        <v>218</v>
      </c>
      <c r="BM280" s="233" t="s">
        <v>430</v>
      </c>
    </row>
    <row r="281" s="2" customFormat="1" ht="33" customHeight="1">
      <c r="A281" s="39"/>
      <c r="B281" s="40"/>
      <c r="C281" s="221" t="s">
        <v>331</v>
      </c>
      <c r="D281" s="221" t="s">
        <v>157</v>
      </c>
      <c r="E281" s="222" t="s">
        <v>431</v>
      </c>
      <c r="F281" s="223" t="s">
        <v>432</v>
      </c>
      <c r="G281" s="224" t="s">
        <v>168</v>
      </c>
      <c r="H281" s="225">
        <v>9</v>
      </c>
      <c r="I281" s="226"/>
      <c r="J281" s="227">
        <f>ROUND(I281*H281,2)</f>
        <v>0</v>
      </c>
      <c r="K281" s="228"/>
      <c r="L281" s="45"/>
      <c r="M281" s="229" t="s">
        <v>1</v>
      </c>
      <c r="N281" s="230" t="s">
        <v>39</v>
      </c>
      <c r="O281" s="92"/>
      <c r="P281" s="231">
        <f>O281*H281</f>
        <v>0</v>
      </c>
      <c r="Q281" s="231">
        <v>0</v>
      </c>
      <c r="R281" s="231">
        <f>Q281*H281</f>
        <v>0</v>
      </c>
      <c r="S281" s="231">
        <v>0</v>
      </c>
      <c r="T281" s="232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3" t="s">
        <v>218</v>
      </c>
      <c r="AT281" s="233" t="s">
        <v>157</v>
      </c>
      <c r="AU281" s="233" t="s">
        <v>104</v>
      </c>
      <c r="AY281" s="18" t="s">
        <v>154</v>
      </c>
      <c r="BE281" s="234">
        <f>IF(N281="základní",J281,0)</f>
        <v>0</v>
      </c>
      <c r="BF281" s="234">
        <f>IF(N281="snížená",J281,0)</f>
        <v>0</v>
      </c>
      <c r="BG281" s="234">
        <f>IF(N281="zákl. přenesená",J281,0)</f>
        <v>0</v>
      </c>
      <c r="BH281" s="234">
        <f>IF(N281="sníž. přenesená",J281,0)</f>
        <v>0</v>
      </c>
      <c r="BI281" s="234">
        <f>IF(N281="nulová",J281,0)</f>
        <v>0</v>
      </c>
      <c r="BJ281" s="18" t="s">
        <v>104</v>
      </c>
      <c r="BK281" s="234">
        <f>ROUND(I281*H281,2)</f>
        <v>0</v>
      </c>
      <c r="BL281" s="18" t="s">
        <v>218</v>
      </c>
      <c r="BM281" s="233" t="s">
        <v>433</v>
      </c>
    </row>
    <row r="282" s="2" customFormat="1" ht="24.15" customHeight="1">
      <c r="A282" s="39"/>
      <c r="B282" s="40"/>
      <c r="C282" s="221" t="s">
        <v>434</v>
      </c>
      <c r="D282" s="221" t="s">
        <v>157</v>
      </c>
      <c r="E282" s="222" t="s">
        <v>435</v>
      </c>
      <c r="F282" s="223" t="s">
        <v>436</v>
      </c>
      <c r="G282" s="224" t="s">
        <v>168</v>
      </c>
      <c r="H282" s="225">
        <v>36</v>
      </c>
      <c r="I282" s="226"/>
      <c r="J282" s="227">
        <f>ROUND(I282*H282,2)</f>
        <v>0</v>
      </c>
      <c r="K282" s="228"/>
      <c r="L282" s="45"/>
      <c r="M282" s="229" t="s">
        <v>1</v>
      </c>
      <c r="N282" s="230" t="s">
        <v>39</v>
      </c>
      <c r="O282" s="92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3" t="s">
        <v>218</v>
      </c>
      <c r="AT282" s="233" t="s">
        <v>157</v>
      </c>
      <c r="AU282" s="233" t="s">
        <v>104</v>
      </c>
      <c r="AY282" s="18" t="s">
        <v>154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8" t="s">
        <v>104</v>
      </c>
      <c r="BK282" s="234">
        <f>ROUND(I282*H282,2)</f>
        <v>0</v>
      </c>
      <c r="BL282" s="18" t="s">
        <v>218</v>
      </c>
      <c r="BM282" s="233" t="s">
        <v>437</v>
      </c>
    </row>
    <row r="283" s="2" customFormat="1" ht="21.75" customHeight="1">
      <c r="A283" s="39"/>
      <c r="B283" s="40"/>
      <c r="C283" s="221" t="s">
        <v>337</v>
      </c>
      <c r="D283" s="221" t="s">
        <v>157</v>
      </c>
      <c r="E283" s="222" t="s">
        <v>438</v>
      </c>
      <c r="F283" s="223" t="s">
        <v>439</v>
      </c>
      <c r="G283" s="224" t="s">
        <v>168</v>
      </c>
      <c r="H283" s="225">
        <v>63</v>
      </c>
      <c r="I283" s="226"/>
      <c r="J283" s="227">
        <f>ROUND(I283*H283,2)</f>
        <v>0</v>
      </c>
      <c r="K283" s="228"/>
      <c r="L283" s="45"/>
      <c r="M283" s="229" t="s">
        <v>1</v>
      </c>
      <c r="N283" s="230" t="s">
        <v>39</v>
      </c>
      <c r="O283" s="92"/>
      <c r="P283" s="231">
        <f>O283*H283</f>
        <v>0</v>
      </c>
      <c r="Q283" s="231">
        <v>0</v>
      </c>
      <c r="R283" s="231">
        <f>Q283*H283</f>
        <v>0</v>
      </c>
      <c r="S283" s="231">
        <v>0</v>
      </c>
      <c r="T283" s="232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3" t="s">
        <v>218</v>
      </c>
      <c r="AT283" s="233" t="s">
        <v>157</v>
      </c>
      <c r="AU283" s="233" t="s">
        <v>104</v>
      </c>
      <c r="AY283" s="18" t="s">
        <v>154</v>
      </c>
      <c r="BE283" s="234">
        <f>IF(N283="základní",J283,0)</f>
        <v>0</v>
      </c>
      <c r="BF283" s="234">
        <f>IF(N283="snížená",J283,0)</f>
        <v>0</v>
      </c>
      <c r="BG283" s="234">
        <f>IF(N283="zákl. přenesená",J283,0)</f>
        <v>0</v>
      </c>
      <c r="BH283" s="234">
        <f>IF(N283="sníž. přenesená",J283,0)</f>
        <v>0</v>
      </c>
      <c r="BI283" s="234">
        <f>IF(N283="nulová",J283,0)</f>
        <v>0</v>
      </c>
      <c r="BJ283" s="18" t="s">
        <v>104</v>
      </c>
      <c r="BK283" s="234">
        <f>ROUND(I283*H283,2)</f>
        <v>0</v>
      </c>
      <c r="BL283" s="18" t="s">
        <v>218</v>
      </c>
      <c r="BM283" s="233" t="s">
        <v>440</v>
      </c>
    </row>
    <row r="284" s="2" customFormat="1" ht="21.75" customHeight="1">
      <c r="A284" s="39"/>
      <c r="B284" s="40"/>
      <c r="C284" s="279" t="s">
        <v>441</v>
      </c>
      <c r="D284" s="279" t="s">
        <v>202</v>
      </c>
      <c r="E284" s="280" t="s">
        <v>442</v>
      </c>
      <c r="F284" s="281" t="s">
        <v>443</v>
      </c>
      <c r="G284" s="282" t="s">
        <v>168</v>
      </c>
      <c r="H284" s="283">
        <v>9</v>
      </c>
      <c r="I284" s="284"/>
      <c r="J284" s="285">
        <f>ROUND(I284*H284,2)</f>
        <v>0</v>
      </c>
      <c r="K284" s="286"/>
      <c r="L284" s="287"/>
      <c r="M284" s="288" t="s">
        <v>1</v>
      </c>
      <c r="N284" s="289" t="s">
        <v>39</v>
      </c>
      <c r="O284" s="92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3" t="s">
        <v>264</v>
      </c>
      <c r="AT284" s="233" t="s">
        <v>202</v>
      </c>
      <c r="AU284" s="233" t="s">
        <v>104</v>
      </c>
      <c r="AY284" s="18" t="s">
        <v>154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8" t="s">
        <v>104</v>
      </c>
      <c r="BK284" s="234">
        <f>ROUND(I284*H284,2)</f>
        <v>0</v>
      </c>
      <c r="BL284" s="18" t="s">
        <v>218</v>
      </c>
      <c r="BM284" s="233" t="s">
        <v>171</v>
      </c>
    </row>
    <row r="285" s="2" customFormat="1" ht="24.15" customHeight="1">
      <c r="A285" s="39"/>
      <c r="B285" s="40"/>
      <c r="C285" s="279" t="s">
        <v>341</v>
      </c>
      <c r="D285" s="279" t="s">
        <v>202</v>
      </c>
      <c r="E285" s="280" t="s">
        <v>444</v>
      </c>
      <c r="F285" s="281" t="s">
        <v>445</v>
      </c>
      <c r="G285" s="282" t="s">
        <v>168</v>
      </c>
      <c r="H285" s="283">
        <v>9</v>
      </c>
      <c r="I285" s="284"/>
      <c r="J285" s="285">
        <f>ROUND(I285*H285,2)</f>
        <v>0</v>
      </c>
      <c r="K285" s="286"/>
      <c r="L285" s="287"/>
      <c r="M285" s="288" t="s">
        <v>1</v>
      </c>
      <c r="N285" s="289" t="s">
        <v>39</v>
      </c>
      <c r="O285" s="92"/>
      <c r="P285" s="231">
        <f>O285*H285</f>
        <v>0</v>
      </c>
      <c r="Q285" s="231">
        <v>0</v>
      </c>
      <c r="R285" s="231">
        <f>Q285*H285</f>
        <v>0</v>
      </c>
      <c r="S285" s="231">
        <v>0</v>
      </c>
      <c r="T285" s="232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3" t="s">
        <v>264</v>
      </c>
      <c r="AT285" s="233" t="s">
        <v>202</v>
      </c>
      <c r="AU285" s="233" t="s">
        <v>104</v>
      </c>
      <c r="AY285" s="18" t="s">
        <v>154</v>
      </c>
      <c r="BE285" s="234">
        <f>IF(N285="základní",J285,0)</f>
        <v>0</v>
      </c>
      <c r="BF285" s="234">
        <f>IF(N285="snížená",J285,0)</f>
        <v>0</v>
      </c>
      <c r="BG285" s="234">
        <f>IF(N285="zákl. přenesená",J285,0)</f>
        <v>0</v>
      </c>
      <c r="BH285" s="234">
        <f>IF(N285="sníž. přenesená",J285,0)</f>
        <v>0</v>
      </c>
      <c r="BI285" s="234">
        <f>IF(N285="nulová",J285,0)</f>
        <v>0</v>
      </c>
      <c r="BJ285" s="18" t="s">
        <v>104</v>
      </c>
      <c r="BK285" s="234">
        <f>ROUND(I285*H285,2)</f>
        <v>0</v>
      </c>
      <c r="BL285" s="18" t="s">
        <v>218</v>
      </c>
      <c r="BM285" s="233" t="s">
        <v>406</v>
      </c>
    </row>
    <row r="286" s="2" customFormat="1" ht="24.15" customHeight="1">
      <c r="A286" s="39"/>
      <c r="B286" s="40"/>
      <c r="C286" s="221" t="s">
        <v>446</v>
      </c>
      <c r="D286" s="221" t="s">
        <v>157</v>
      </c>
      <c r="E286" s="222" t="s">
        <v>447</v>
      </c>
      <c r="F286" s="223" t="s">
        <v>448</v>
      </c>
      <c r="G286" s="224" t="s">
        <v>449</v>
      </c>
      <c r="H286" s="225">
        <v>16.199999999999999</v>
      </c>
      <c r="I286" s="226"/>
      <c r="J286" s="227">
        <f>ROUND(I286*H286,2)</f>
        <v>0</v>
      </c>
      <c r="K286" s="228"/>
      <c r="L286" s="45"/>
      <c r="M286" s="229" t="s">
        <v>1</v>
      </c>
      <c r="N286" s="230" t="s">
        <v>39</v>
      </c>
      <c r="O286" s="92"/>
      <c r="P286" s="231">
        <f>O286*H286</f>
        <v>0</v>
      </c>
      <c r="Q286" s="231">
        <v>0</v>
      </c>
      <c r="R286" s="231">
        <f>Q286*H286</f>
        <v>0</v>
      </c>
      <c r="S286" s="231">
        <v>0</v>
      </c>
      <c r="T286" s="232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3" t="s">
        <v>218</v>
      </c>
      <c r="AT286" s="233" t="s">
        <v>157</v>
      </c>
      <c r="AU286" s="233" t="s">
        <v>104</v>
      </c>
      <c r="AY286" s="18" t="s">
        <v>154</v>
      </c>
      <c r="BE286" s="234">
        <f>IF(N286="základní",J286,0)</f>
        <v>0</v>
      </c>
      <c r="BF286" s="234">
        <f>IF(N286="snížená",J286,0)</f>
        <v>0</v>
      </c>
      <c r="BG286" s="234">
        <f>IF(N286="zákl. přenesená",J286,0)</f>
        <v>0</v>
      </c>
      <c r="BH286" s="234">
        <f>IF(N286="sníž. přenesená",J286,0)</f>
        <v>0</v>
      </c>
      <c r="BI286" s="234">
        <f>IF(N286="nulová",J286,0)</f>
        <v>0</v>
      </c>
      <c r="BJ286" s="18" t="s">
        <v>104</v>
      </c>
      <c r="BK286" s="234">
        <f>ROUND(I286*H286,2)</f>
        <v>0</v>
      </c>
      <c r="BL286" s="18" t="s">
        <v>218</v>
      </c>
      <c r="BM286" s="233" t="s">
        <v>288</v>
      </c>
    </row>
    <row r="287" s="2" customFormat="1" ht="16.5" customHeight="1">
      <c r="A287" s="39"/>
      <c r="B287" s="40"/>
      <c r="C287" s="221" t="s">
        <v>353</v>
      </c>
      <c r="D287" s="221" t="s">
        <v>157</v>
      </c>
      <c r="E287" s="222" t="s">
        <v>450</v>
      </c>
      <c r="F287" s="223" t="s">
        <v>451</v>
      </c>
      <c r="G287" s="224" t="s">
        <v>168</v>
      </c>
      <c r="H287" s="225">
        <v>72</v>
      </c>
      <c r="I287" s="226"/>
      <c r="J287" s="227">
        <f>ROUND(I287*H287,2)</f>
        <v>0</v>
      </c>
      <c r="K287" s="228"/>
      <c r="L287" s="45"/>
      <c r="M287" s="229" t="s">
        <v>1</v>
      </c>
      <c r="N287" s="230" t="s">
        <v>39</v>
      </c>
      <c r="O287" s="92"/>
      <c r="P287" s="231">
        <f>O287*H287</f>
        <v>0</v>
      </c>
      <c r="Q287" s="231">
        <v>0</v>
      </c>
      <c r="R287" s="231">
        <f>Q287*H287</f>
        <v>0</v>
      </c>
      <c r="S287" s="231">
        <v>0</v>
      </c>
      <c r="T287" s="232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3" t="s">
        <v>218</v>
      </c>
      <c r="AT287" s="233" t="s">
        <v>157</v>
      </c>
      <c r="AU287" s="233" t="s">
        <v>104</v>
      </c>
      <c r="AY287" s="18" t="s">
        <v>154</v>
      </c>
      <c r="BE287" s="234">
        <f>IF(N287="základní",J287,0)</f>
        <v>0</v>
      </c>
      <c r="BF287" s="234">
        <f>IF(N287="snížená",J287,0)</f>
        <v>0</v>
      </c>
      <c r="BG287" s="234">
        <f>IF(N287="zákl. přenesená",J287,0)</f>
        <v>0</v>
      </c>
      <c r="BH287" s="234">
        <f>IF(N287="sníž. přenesená",J287,0)</f>
        <v>0</v>
      </c>
      <c r="BI287" s="234">
        <f>IF(N287="nulová",J287,0)</f>
        <v>0</v>
      </c>
      <c r="BJ287" s="18" t="s">
        <v>104</v>
      </c>
      <c r="BK287" s="234">
        <f>ROUND(I287*H287,2)</f>
        <v>0</v>
      </c>
      <c r="BL287" s="18" t="s">
        <v>218</v>
      </c>
      <c r="BM287" s="233" t="s">
        <v>299</v>
      </c>
    </row>
    <row r="288" s="2" customFormat="1" ht="16.5" customHeight="1">
      <c r="A288" s="39"/>
      <c r="B288" s="40"/>
      <c r="C288" s="221" t="s">
        <v>452</v>
      </c>
      <c r="D288" s="221" t="s">
        <v>157</v>
      </c>
      <c r="E288" s="222" t="s">
        <v>453</v>
      </c>
      <c r="F288" s="223" t="s">
        <v>454</v>
      </c>
      <c r="G288" s="224" t="s">
        <v>168</v>
      </c>
      <c r="H288" s="225">
        <v>72</v>
      </c>
      <c r="I288" s="226"/>
      <c r="J288" s="227">
        <f>ROUND(I288*H288,2)</f>
        <v>0</v>
      </c>
      <c r="K288" s="228"/>
      <c r="L288" s="45"/>
      <c r="M288" s="229" t="s">
        <v>1</v>
      </c>
      <c r="N288" s="230" t="s">
        <v>39</v>
      </c>
      <c r="O288" s="92"/>
      <c r="P288" s="231">
        <f>O288*H288</f>
        <v>0</v>
      </c>
      <c r="Q288" s="231">
        <v>0</v>
      </c>
      <c r="R288" s="231">
        <f>Q288*H288</f>
        <v>0</v>
      </c>
      <c r="S288" s="231">
        <v>0</v>
      </c>
      <c r="T288" s="232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3" t="s">
        <v>218</v>
      </c>
      <c r="AT288" s="233" t="s">
        <v>157</v>
      </c>
      <c r="AU288" s="233" t="s">
        <v>104</v>
      </c>
      <c r="AY288" s="18" t="s">
        <v>154</v>
      </c>
      <c r="BE288" s="234">
        <f>IF(N288="základní",J288,0)</f>
        <v>0</v>
      </c>
      <c r="BF288" s="234">
        <f>IF(N288="snížená",J288,0)</f>
        <v>0</v>
      </c>
      <c r="BG288" s="234">
        <f>IF(N288="zákl. přenesená",J288,0)</f>
        <v>0</v>
      </c>
      <c r="BH288" s="234">
        <f>IF(N288="sníž. přenesená",J288,0)</f>
        <v>0</v>
      </c>
      <c r="BI288" s="234">
        <f>IF(N288="nulová",J288,0)</f>
        <v>0</v>
      </c>
      <c r="BJ288" s="18" t="s">
        <v>104</v>
      </c>
      <c r="BK288" s="234">
        <f>ROUND(I288*H288,2)</f>
        <v>0</v>
      </c>
      <c r="BL288" s="18" t="s">
        <v>218</v>
      </c>
      <c r="BM288" s="233" t="s">
        <v>283</v>
      </c>
    </row>
    <row r="289" s="2" customFormat="1" ht="37.8" customHeight="1">
      <c r="A289" s="39"/>
      <c r="B289" s="40"/>
      <c r="C289" s="221" t="s">
        <v>357</v>
      </c>
      <c r="D289" s="221" t="s">
        <v>157</v>
      </c>
      <c r="E289" s="222" t="s">
        <v>455</v>
      </c>
      <c r="F289" s="223" t="s">
        <v>456</v>
      </c>
      <c r="G289" s="224" t="s">
        <v>168</v>
      </c>
      <c r="H289" s="225">
        <v>9</v>
      </c>
      <c r="I289" s="226"/>
      <c r="J289" s="227">
        <f>ROUND(I289*H289,2)</f>
        <v>0</v>
      </c>
      <c r="K289" s="228"/>
      <c r="L289" s="45"/>
      <c r="M289" s="229" t="s">
        <v>1</v>
      </c>
      <c r="N289" s="230" t="s">
        <v>39</v>
      </c>
      <c r="O289" s="92"/>
      <c r="P289" s="231">
        <f>O289*H289</f>
        <v>0</v>
      </c>
      <c r="Q289" s="231">
        <v>0</v>
      </c>
      <c r="R289" s="231">
        <f>Q289*H289</f>
        <v>0</v>
      </c>
      <c r="S289" s="231">
        <v>0.13100000000000001</v>
      </c>
      <c r="T289" s="232">
        <f>S289*H289</f>
        <v>1.1790000000000001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3" t="s">
        <v>218</v>
      </c>
      <c r="AT289" s="233" t="s">
        <v>157</v>
      </c>
      <c r="AU289" s="233" t="s">
        <v>104</v>
      </c>
      <c r="AY289" s="18" t="s">
        <v>154</v>
      </c>
      <c r="BE289" s="234">
        <f>IF(N289="základní",J289,0)</f>
        <v>0</v>
      </c>
      <c r="BF289" s="234">
        <f>IF(N289="snížená",J289,0)</f>
        <v>0</v>
      </c>
      <c r="BG289" s="234">
        <f>IF(N289="zákl. přenesená",J289,0)</f>
        <v>0</v>
      </c>
      <c r="BH289" s="234">
        <f>IF(N289="sníž. přenesená",J289,0)</f>
        <v>0</v>
      </c>
      <c r="BI289" s="234">
        <f>IF(N289="nulová",J289,0)</f>
        <v>0</v>
      </c>
      <c r="BJ289" s="18" t="s">
        <v>104</v>
      </c>
      <c r="BK289" s="234">
        <f>ROUND(I289*H289,2)</f>
        <v>0</v>
      </c>
      <c r="BL289" s="18" t="s">
        <v>218</v>
      </c>
      <c r="BM289" s="233" t="s">
        <v>252</v>
      </c>
    </row>
    <row r="290" s="2" customFormat="1" ht="24.15" customHeight="1">
      <c r="A290" s="39"/>
      <c r="B290" s="40"/>
      <c r="C290" s="221" t="s">
        <v>457</v>
      </c>
      <c r="D290" s="221" t="s">
        <v>157</v>
      </c>
      <c r="E290" s="222" t="s">
        <v>458</v>
      </c>
      <c r="F290" s="223" t="s">
        <v>459</v>
      </c>
      <c r="G290" s="224" t="s">
        <v>168</v>
      </c>
      <c r="H290" s="225">
        <v>9</v>
      </c>
      <c r="I290" s="226"/>
      <c r="J290" s="227">
        <f>ROUND(I290*H290,2)</f>
        <v>0</v>
      </c>
      <c r="K290" s="228"/>
      <c r="L290" s="45"/>
      <c r="M290" s="229" t="s">
        <v>1</v>
      </c>
      <c r="N290" s="230" t="s">
        <v>39</v>
      </c>
      <c r="O290" s="92"/>
      <c r="P290" s="231">
        <f>O290*H290</f>
        <v>0</v>
      </c>
      <c r="Q290" s="231">
        <v>0</v>
      </c>
      <c r="R290" s="231">
        <f>Q290*H290</f>
        <v>0</v>
      </c>
      <c r="S290" s="231">
        <v>0</v>
      </c>
      <c r="T290" s="232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3" t="s">
        <v>218</v>
      </c>
      <c r="AT290" s="233" t="s">
        <v>157</v>
      </c>
      <c r="AU290" s="233" t="s">
        <v>104</v>
      </c>
      <c r="AY290" s="18" t="s">
        <v>154</v>
      </c>
      <c r="BE290" s="234">
        <f>IF(N290="základní",J290,0)</f>
        <v>0</v>
      </c>
      <c r="BF290" s="234">
        <f>IF(N290="snížená",J290,0)</f>
        <v>0</v>
      </c>
      <c r="BG290" s="234">
        <f>IF(N290="zákl. přenesená",J290,0)</f>
        <v>0</v>
      </c>
      <c r="BH290" s="234">
        <f>IF(N290="sníž. přenesená",J290,0)</f>
        <v>0</v>
      </c>
      <c r="BI290" s="234">
        <f>IF(N290="nulová",J290,0)</f>
        <v>0</v>
      </c>
      <c r="BJ290" s="18" t="s">
        <v>104</v>
      </c>
      <c r="BK290" s="234">
        <f>ROUND(I290*H290,2)</f>
        <v>0</v>
      </c>
      <c r="BL290" s="18" t="s">
        <v>218</v>
      </c>
      <c r="BM290" s="233" t="s">
        <v>268</v>
      </c>
    </row>
    <row r="291" s="2" customFormat="1" ht="24.15" customHeight="1">
      <c r="A291" s="39"/>
      <c r="B291" s="40"/>
      <c r="C291" s="221" t="s">
        <v>362</v>
      </c>
      <c r="D291" s="221" t="s">
        <v>157</v>
      </c>
      <c r="E291" s="222" t="s">
        <v>460</v>
      </c>
      <c r="F291" s="223" t="s">
        <v>461</v>
      </c>
      <c r="G291" s="224" t="s">
        <v>168</v>
      </c>
      <c r="H291" s="225">
        <v>5</v>
      </c>
      <c r="I291" s="226"/>
      <c r="J291" s="227">
        <f>ROUND(I291*H291,2)</f>
        <v>0</v>
      </c>
      <c r="K291" s="228"/>
      <c r="L291" s="45"/>
      <c r="M291" s="229" t="s">
        <v>1</v>
      </c>
      <c r="N291" s="230" t="s">
        <v>39</v>
      </c>
      <c r="O291" s="92"/>
      <c r="P291" s="231">
        <f>O291*H291</f>
        <v>0</v>
      </c>
      <c r="Q291" s="231">
        <v>0</v>
      </c>
      <c r="R291" s="231">
        <f>Q291*H291</f>
        <v>0</v>
      </c>
      <c r="S291" s="231">
        <v>0</v>
      </c>
      <c r="T291" s="232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3" t="s">
        <v>218</v>
      </c>
      <c r="AT291" s="233" t="s">
        <v>157</v>
      </c>
      <c r="AU291" s="233" t="s">
        <v>104</v>
      </c>
      <c r="AY291" s="18" t="s">
        <v>154</v>
      </c>
      <c r="BE291" s="234">
        <f>IF(N291="základní",J291,0)</f>
        <v>0</v>
      </c>
      <c r="BF291" s="234">
        <f>IF(N291="snížená",J291,0)</f>
        <v>0</v>
      </c>
      <c r="BG291" s="234">
        <f>IF(N291="zákl. přenesená",J291,0)</f>
        <v>0</v>
      </c>
      <c r="BH291" s="234">
        <f>IF(N291="sníž. přenesená",J291,0)</f>
        <v>0</v>
      </c>
      <c r="BI291" s="234">
        <f>IF(N291="nulová",J291,0)</f>
        <v>0</v>
      </c>
      <c r="BJ291" s="18" t="s">
        <v>104</v>
      </c>
      <c r="BK291" s="234">
        <f>ROUND(I291*H291,2)</f>
        <v>0</v>
      </c>
      <c r="BL291" s="18" t="s">
        <v>218</v>
      </c>
      <c r="BM291" s="233" t="s">
        <v>342</v>
      </c>
    </row>
    <row r="292" s="2" customFormat="1" ht="21.75" customHeight="1">
      <c r="A292" s="39"/>
      <c r="B292" s="40"/>
      <c r="C292" s="221" t="s">
        <v>462</v>
      </c>
      <c r="D292" s="221" t="s">
        <v>157</v>
      </c>
      <c r="E292" s="222" t="s">
        <v>463</v>
      </c>
      <c r="F292" s="223" t="s">
        <v>464</v>
      </c>
      <c r="G292" s="224" t="s">
        <v>168</v>
      </c>
      <c r="H292" s="225">
        <v>5</v>
      </c>
      <c r="I292" s="226"/>
      <c r="J292" s="227">
        <f>ROUND(I292*H292,2)</f>
        <v>0</v>
      </c>
      <c r="K292" s="228"/>
      <c r="L292" s="45"/>
      <c r="M292" s="229" t="s">
        <v>1</v>
      </c>
      <c r="N292" s="230" t="s">
        <v>39</v>
      </c>
      <c r="O292" s="92"/>
      <c r="P292" s="231">
        <f>O292*H292</f>
        <v>0</v>
      </c>
      <c r="Q292" s="231">
        <v>0</v>
      </c>
      <c r="R292" s="231">
        <f>Q292*H292</f>
        <v>0</v>
      </c>
      <c r="S292" s="231">
        <v>0</v>
      </c>
      <c r="T292" s="232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3" t="s">
        <v>218</v>
      </c>
      <c r="AT292" s="233" t="s">
        <v>157</v>
      </c>
      <c r="AU292" s="233" t="s">
        <v>104</v>
      </c>
      <c r="AY292" s="18" t="s">
        <v>154</v>
      </c>
      <c r="BE292" s="234">
        <f>IF(N292="základní",J292,0)</f>
        <v>0</v>
      </c>
      <c r="BF292" s="234">
        <f>IF(N292="snížená",J292,0)</f>
        <v>0</v>
      </c>
      <c r="BG292" s="234">
        <f>IF(N292="zákl. přenesená",J292,0)</f>
        <v>0</v>
      </c>
      <c r="BH292" s="234">
        <f>IF(N292="sníž. přenesená",J292,0)</f>
        <v>0</v>
      </c>
      <c r="BI292" s="234">
        <f>IF(N292="nulová",J292,0)</f>
        <v>0</v>
      </c>
      <c r="BJ292" s="18" t="s">
        <v>104</v>
      </c>
      <c r="BK292" s="234">
        <f>ROUND(I292*H292,2)</f>
        <v>0</v>
      </c>
      <c r="BL292" s="18" t="s">
        <v>218</v>
      </c>
      <c r="BM292" s="233" t="s">
        <v>465</v>
      </c>
    </row>
    <row r="293" s="2" customFormat="1" ht="16.5" customHeight="1">
      <c r="A293" s="39"/>
      <c r="B293" s="40"/>
      <c r="C293" s="221" t="s">
        <v>466</v>
      </c>
      <c r="D293" s="221" t="s">
        <v>157</v>
      </c>
      <c r="E293" s="222" t="s">
        <v>467</v>
      </c>
      <c r="F293" s="223" t="s">
        <v>468</v>
      </c>
      <c r="G293" s="224" t="s">
        <v>168</v>
      </c>
      <c r="H293" s="225">
        <v>9</v>
      </c>
      <c r="I293" s="226"/>
      <c r="J293" s="227">
        <f>ROUND(I293*H293,2)</f>
        <v>0</v>
      </c>
      <c r="K293" s="228"/>
      <c r="L293" s="45"/>
      <c r="M293" s="229" t="s">
        <v>1</v>
      </c>
      <c r="N293" s="230" t="s">
        <v>39</v>
      </c>
      <c r="O293" s="92"/>
      <c r="P293" s="231">
        <f>O293*H293</f>
        <v>0</v>
      </c>
      <c r="Q293" s="231">
        <v>0</v>
      </c>
      <c r="R293" s="231">
        <f>Q293*H293</f>
        <v>0</v>
      </c>
      <c r="S293" s="231">
        <v>0</v>
      </c>
      <c r="T293" s="232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3" t="s">
        <v>218</v>
      </c>
      <c r="AT293" s="233" t="s">
        <v>157</v>
      </c>
      <c r="AU293" s="233" t="s">
        <v>104</v>
      </c>
      <c r="AY293" s="18" t="s">
        <v>154</v>
      </c>
      <c r="BE293" s="234">
        <f>IF(N293="základní",J293,0)</f>
        <v>0</v>
      </c>
      <c r="BF293" s="234">
        <f>IF(N293="snížená",J293,0)</f>
        <v>0</v>
      </c>
      <c r="BG293" s="234">
        <f>IF(N293="zákl. přenesená",J293,0)</f>
        <v>0</v>
      </c>
      <c r="BH293" s="234">
        <f>IF(N293="sníž. přenesená",J293,0)</f>
        <v>0</v>
      </c>
      <c r="BI293" s="234">
        <f>IF(N293="nulová",J293,0)</f>
        <v>0</v>
      </c>
      <c r="BJ293" s="18" t="s">
        <v>104</v>
      </c>
      <c r="BK293" s="234">
        <f>ROUND(I293*H293,2)</f>
        <v>0</v>
      </c>
      <c r="BL293" s="18" t="s">
        <v>218</v>
      </c>
      <c r="BM293" s="233" t="s">
        <v>469</v>
      </c>
    </row>
    <row r="294" s="2" customFormat="1" ht="16.5" customHeight="1">
      <c r="A294" s="39"/>
      <c r="B294" s="40"/>
      <c r="C294" s="221" t="s">
        <v>470</v>
      </c>
      <c r="D294" s="221" t="s">
        <v>157</v>
      </c>
      <c r="E294" s="222" t="s">
        <v>471</v>
      </c>
      <c r="F294" s="223" t="s">
        <v>472</v>
      </c>
      <c r="G294" s="224" t="s">
        <v>168</v>
      </c>
      <c r="H294" s="225">
        <v>10</v>
      </c>
      <c r="I294" s="226"/>
      <c r="J294" s="227">
        <f>ROUND(I294*H294,2)</f>
        <v>0</v>
      </c>
      <c r="K294" s="228"/>
      <c r="L294" s="45"/>
      <c r="M294" s="229" t="s">
        <v>1</v>
      </c>
      <c r="N294" s="230" t="s">
        <v>39</v>
      </c>
      <c r="O294" s="92"/>
      <c r="P294" s="231">
        <f>O294*H294</f>
        <v>0</v>
      </c>
      <c r="Q294" s="231">
        <v>0</v>
      </c>
      <c r="R294" s="231">
        <f>Q294*H294</f>
        <v>0</v>
      </c>
      <c r="S294" s="231">
        <v>0</v>
      </c>
      <c r="T294" s="232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3" t="s">
        <v>218</v>
      </c>
      <c r="AT294" s="233" t="s">
        <v>157</v>
      </c>
      <c r="AU294" s="233" t="s">
        <v>104</v>
      </c>
      <c r="AY294" s="18" t="s">
        <v>154</v>
      </c>
      <c r="BE294" s="234">
        <f>IF(N294="základní",J294,0)</f>
        <v>0</v>
      </c>
      <c r="BF294" s="234">
        <f>IF(N294="snížená",J294,0)</f>
        <v>0</v>
      </c>
      <c r="BG294" s="234">
        <f>IF(N294="zákl. přenesená",J294,0)</f>
        <v>0</v>
      </c>
      <c r="BH294" s="234">
        <f>IF(N294="sníž. přenesená",J294,0)</f>
        <v>0</v>
      </c>
      <c r="BI294" s="234">
        <f>IF(N294="nulová",J294,0)</f>
        <v>0</v>
      </c>
      <c r="BJ294" s="18" t="s">
        <v>104</v>
      </c>
      <c r="BK294" s="234">
        <f>ROUND(I294*H294,2)</f>
        <v>0</v>
      </c>
      <c r="BL294" s="18" t="s">
        <v>218</v>
      </c>
      <c r="BM294" s="233" t="s">
        <v>473</v>
      </c>
    </row>
    <row r="295" s="2" customFormat="1" ht="16.5" customHeight="1">
      <c r="A295" s="39"/>
      <c r="B295" s="40"/>
      <c r="C295" s="279" t="s">
        <v>368</v>
      </c>
      <c r="D295" s="279" t="s">
        <v>202</v>
      </c>
      <c r="E295" s="280" t="s">
        <v>474</v>
      </c>
      <c r="F295" s="281" t="s">
        <v>475</v>
      </c>
      <c r="G295" s="282" t="s">
        <v>168</v>
      </c>
      <c r="H295" s="283">
        <v>5</v>
      </c>
      <c r="I295" s="284"/>
      <c r="J295" s="285">
        <f>ROUND(I295*H295,2)</f>
        <v>0</v>
      </c>
      <c r="K295" s="286"/>
      <c r="L295" s="287"/>
      <c r="M295" s="288" t="s">
        <v>1</v>
      </c>
      <c r="N295" s="289" t="s">
        <v>39</v>
      </c>
      <c r="O295" s="92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3" t="s">
        <v>264</v>
      </c>
      <c r="AT295" s="233" t="s">
        <v>202</v>
      </c>
      <c r="AU295" s="233" t="s">
        <v>104</v>
      </c>
      <c r="AY295" s="18" t="s">
        <v>154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8" t="s">
        <v>104</v>
      </c>
      <c r="BK295" s="234">
        <f>ROUND(I295*H295,2)</f>
        <v>0</v>
      </c>
      <c r="BL295" s="18" t="s">
        <v>218</v>
      </c>
      <c r="BM295" s="233" t="s">
        <v>476</v>
      </c>
    </row>
    <row r="296" s="2" customFormat="1" ht="16.5" customHeight="1">
      <c r="A296" s="39"/>
      <c r="B296" s="40"/>
      <c r="C296" s="279" t="s">
        <v>477</v>
      </c>
      <c r="D296" s="279" t="s">
        <v>202</v>
      </c>
      <c r="E296" s="280" t="s">
        <v>478</v>
      </c>
      <c r="F296" s="281" t="s">
        <v>479</v>
      </c>
      <c r="G296" s="282" t="s">
        <v>168</v>
      </c>
      <c r="H296" s="283">
        <v>9</v>
      </c>
      <c r="I296" s="284"/>
      <c r="J296" s="285">
        <f>ROUND(I296*H296,2)</f>
        <v>0</v>
      </c>
      <c r="K296" s="286"/>
      <c r="L296" s="287"/>
      <c r="M296" s="288" t="s">
        <v>1</v>
      </c>
      <c r="N296" s="289" t="s">
        <v>39</v>
      </c>
      <c r="O296" s="92"/>
      <c r="P296" s="231">
        <f>O296*H296</f>
        <v>0</v>
      </c>
      <c r="Q296" s="231">
        <v>0</v>
      </c>
      <c r="R296" s="231">
        <f>Q296*H296</f>
        <v>0</v>
      </c>
      <c r="S296" s="231">
        <v>0</v>
      </c>
      <c r="T296" s="232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3" t="s">
        <v>264</v>
      </c>
      <c r="AT296" s="233" t="s">
        <v>202</v>
      </c>
      <c r="AU296" s="233" t="s">
        <v>104</v>
      </c>
      <c r="AY296" s="18" t="s">
        <v>154</v>
      </c>
      <c r="BE296" s="234">
        <f>IF(N296="základní",J296,0)</f>
        <v>0</v>
      </c>
      <c r="BF296" s="234">
        <f>IF(N296="snížená",J296,0)</f>
        <v>0</v>
      </c>
      <c r="BG296" s="234">
        <f>IF(N296="zákl. přenesená",J296,0)</f>
        <v>0</v>
      </c>
      <c r="BH296" s="234">
        <f>IF(N296="sníž. přenesená",J296,0)</f>
        <v>0</v>
      </c>
      <c r="BI296" s="234">
        <f>IF(N296="nulová",J296,0)</f>
        <v>0</v>
      </c>
      <c r="BJ296" s="18" t="s">
        <v>104</v>
      </c>
      <c r="BK296" s="234">
        <f>ROUND(I296*H296,2)</f>
        <v>0</v>
      </c>
      <c r="BL296" s="18" t="s">
        <v>218</v>
      </c>
      <c r="BM296" s="233" t="s">
        <v>480</v>
      </c>
    </row>
    <row r="297" s="2" customFormat="1" ht="21.75" customHeight="1">
      <c r="A297" s="39"/>
      <c r="B297" s="40"/>
      <c r="C297" s="221" t="s">
        <v>481</v>
      </c>
      <c r="D297" s="221" t="s">
        <v>157</v>
      </c>
      <c r="E297" s="222" t="s">
        <v>482</v>
      </c>
      <c r="F297" s="223" t="s">
        <v>483</v>
      </c>
      <c r="G297" s="224" t="s">
        <v>168</v>
      </c>
      <c r="H297" s="225">
        <v>9</v>
      </c>
      <c r="I297" s="226"/>
      <c r="J297" s="227">
        <f>ROUND(I297*H297,2)</f>
        <v>0</v>
      </c>
      <c r="K297" s="228"/>
      <c r="L297" s="45"/>
      <c r="M297" s="229" t="s">
        <v>1</v>
      </c>
      <c r="N297" s="230" t="s">
        <v>39</v>
      </c>
      <c r="O297" s="92"/>
      <c r="P297" s="231">
        <f>O297*H297</f>
        <v>0</v>
      </c>
      <c r="Q297" s="231">
        <v>0</v>
      </c>
      <c r="R297" s="231">
        <f>Q297*H297</f>
        <v>0</v>
      </c>
      <c r="S297" s="231">
        <v>0.088099999999999998</v>
      </c>
      <c r="T297" s="232">
        <f>S297*H297</f>
        <v>0.79289999999999994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3" t="s">
        <v>218</v>
      </c>
      <c r="AT297" s="233" t="s">
        <v>157</v>
      </c>
      <c r="AU297" s="233" t="s">
        <v>104</v>
      </c>
      <c r="AY297" s="18" t="s">
        <v>154</v>
      </c>
      <c r="BE297" s="234">
        <f>IF(N297="základní",J297,0)</f>
        <v>0</v>
      </c>
      <c r="BF297" s="234">
        <f>IF(N297="snížená",J297,0)</f>
        <v>0</v>
      </c>
      <c r="BG297" s="234">
        <f>IF(N297="zákl. přenesená",J297,0)</f>
        <v>0</v>
      </c>
      <c r="BH297" s="234">
        <f>IF(N297="sníž. přenesená",J297,0)</f>
        <v>0</v>
      </c>
      <c r="BI297" s="234">
        <f>IF(N297="nulová",J297,0)</f>
        <v>0</v>
      </c>
      <c r="BJ297" s="18" t="s">
        <v>104</v>
      </c>
      <c r="BK297" s="234">
        <f>ROUND(I297*H297,2)</f>
        <v>0</v>
      </c>
      <c r="BL297" s="18" t="s">
        <v>218</v>
      </c>
      <c r="BM297" s="233" t="s">
        <v>484</v>
      </c>
    </row>
    <row r="298" s="2" customFormat="1" ht="21.75" customHeight="1">
      <c r="A298" s="39"/>
      <c r="B298" s="40"/>
      <c r="C298" s="221" t="s">
        <v>372</v>
      </c>
      <c r="D298" s="221" t="s">
        <v>157</v>
      </c>
      <c r="E298" s="222" t="s">
        <v>485</v>
      </c>
      <c r="F298" s="223" t="s">
        <v>486</v>
      </c>
      <c r="G298" s="224" t="s">
        <v>168</v>
      </c>
      <c r="H298" s="225">
        <v>9</v>
      </c>
      <c r="I298" s="226"/>
      <c r="J298" s="227">
        <f>ROUND(I298*H298,2)</f>
        <v>0</v>
      </c>
      <c r="K298" s="228"/>
      <c r="L298" s="45"/>
      <c r="M298" s="229" t="s">
        <v>1</v>
      </c>
      <c r="N298" s="230" t="s">
        <v>39</v>
      </c>
      <c r="O298" s="92"/>
      <c r="P298" s="231">
        <f>O298*H298</f>
        <v>0</v>
      </c>
      <c r="Q298" s="231">
        <v>0</v>
      </c>
      <c r="R298" s="231">
        <f>Q298*H298</f>
        <v>0</v>
      </c>
      <c r="S298" s="231">
        <v>0.1104</v>
      </c>
      <c r="T298" s="232">
        <f>S298*H298</f>
        <v>0.99360000000000004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3" t="s">
        <v>218</v>
      </c>
      <c r="AT298" s="233" t="s">
        <v>157</v>
      </c>
      <c r="AU298" s="233" t="s">
        <v>104</v>
      </c>
      <c r="AY298" s="18" t="s">
        <v>154</v>
      </c>
      <c r="BE298" s="234">
        <f>IF(N298="základní",J298,0)</f>
        <v>0</v>
      </c>
      <c r="BF298" s="234">
        <f>IF(N298="snížená",J298,0)</f>
        <v>0</v>
      </c>
      <c r="BG298" s="234">
        <f>IF(N298="zákl. přenesená",J298,0)</f>
        <v>0</v>
      </c>
      <c r="BH298" s="234">
        <f>IF(N298="sníž. přenesená",J298,0)</f>
        <v>0</v>
      </c>
      <c r="BI298" s="234">
        <f>IF(N298="nulová",J298,0)</f>
        <v>0</v>
      </c>
      <c r="BJ298" s="18" t="s">
        <v>104</v>
      </c>
      <c r="BK298" s="234">
        <f>ROUND(I298*H298,2)</f>
        <v>0</v>
      </c>
      <c r="BL298" s="18" t="s">
        <v>218</v>
      </c>
      <c r="BM298" s="233" t="s">
        <v>487</v>
      </c>
    </row>
    <row r="299" s="2" customFormat="1" ht="44.25" customHeight="1">
      <c r="A299" s="39"/>
      <c r="B299" s="40"/>
      <c r="C299" s="221" t="s">
        <v>488</v>
      </c>
      <c r="D299" s="221" t="s">
        <v>157</v>
      </c>
      <c r="E299" s="222" t="s">
        <v>489</v>
      </c>
      <c r="F299" s="223" t="s">
        <v>490</v>
      </c>
      <c r="G299" s="224" t="s">
        <v>491</v>
      </c>
      <c r="H299" s="294"/>
      <c r="I299" s="226"/>
      <c r="J299" s="227">
        <f>ROUND(I299*H299,2)</f>
        <v>0</v>
      </c>
      <c r="K299" s="228"/>
      <c r="L299" s="45"/>
      <c r="M299" s="229" t="s">
        <v>1</v>
      </c>
      <c r="N299" s="230" t="s">
        <v>39</v>
      </c>
      <c r="O299" s="92"/>
      <c r="P299" s="231">
        <f>O299*H299</f>
        <v>0</v>
      </c>
      <c r="Q299" s="231">
        <v>0</v>
      </c>
      <c r="R299" s="231">
        <f>Q299*H299</f>
        <v>0</v>
      </c>
      <c r="S299" s="231">
        <v>0</v>
      </c>
      <c r="T299" s="232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3" t="s">
        <v>218</v>
      </c>
      <c r="AT299" s="233" t="s">
        <v>157</v>
      </c>
      <c r="AU299" s="233" t="s">
        <v>104</v>
      </c>
      <c r="AY299" s="18" t="s">
        <v>154</v>
      </c>
      <c r="BE299" s="234">
        <f>IF(N299="základní",J299,0)</f>
        <v>0</v>
      </c>
      <c r="BF299" s="234">
        <f>IF(N299="snížená",J299,0)</f>
        <v>0</v>
      </c>
      <c r="BG299" s="234">
        <f>IF(N299="zákl. přenesená",J299,0)</f>
        <v>0</v>
      </c>
      <c r="BH299" s="234">
        <f>IF(N299="sníž. přenesená",J299,0)</f>
        <v>0</v>
      </c>
      <c r="BI299" s="234">
        <f>IF(N299="nulová",J299,0)</f>
        <v>0</v>
      </c>
      <c r="BJ299" s="18" t="s">
        <v>104</v>
      </c>
      <c r="BK299" s="234">
        <f>ROUND(I299*H299,2)</f>
        <v>0</v>
      </c>
      <c r="BL299" s="18" t="s">
        <v>218</v>
      </c>
      <c r="BM299" s="233" t="s">
        <v>492</v>
      </c>
    </row>
    <row r="300" s="12" customFormat="1" ht="22.8" customHeight="1">
      <c r="A300" s="12"/>
      <c r="B300" s="205"/>
      <c r="C300" s="206"/>
      <c r="D300" s="207" t="s">
        <v>72</v>
      </c>
      <c r="E300" s="219" t="s">
        <v>493</v>
      </c>
      <c r="F300" s="219" t="s">
        <v>494</v>
      </c>
      <c r="G300" s="206"/>
      <c r="H300" s="206"/>
      <c r="I300" s="209"/>
      <c r="J300" s="220">
        <f>BK300</f>
        <v>0</v>
      </c>
      <c r="K300" s="206"/>
      <c r="L300" s="211"/>
      <c r="M300" s="212"/>
      <c r="N300" s="213"/>
      <c r="O300" s="213"/>
      <c r="P300" s="214">
        <f>P301</f>
        <v>0</v>
      </c>
      <c r="Q300" s="213"/>
      <c r="R300" s="214">
        <f>R301</f>
        <v>0</v>
      </c>
      <c r="S300" s="213"/>
      <c r="T300" s="215">
        <f>T301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6" t="s">
        <v>104</v>
      </c>
      <c r="AT300" s="217" t="s">
        <v>72</v>
      </c>
      <c r="AU300" s="217" t="s">
        <v>81</v>
      </c>
      <c r="AY300" s="216" t="s">
        <v>154</v>
      </c>
      <c r="BK300" s="218">
        <f>BK301</f>
        <v>0</v>
      </c>
    </row>
    <row r="301" s="2" customFormat="1" ht="24.15" customHeight="1">
      <c r="A301" s="39"/>
      <c r="B301" s="40"/>
      <c r="C301" s="221" t="s">
        <v>380</v>
      </c>
      <c r="D301" s="221" t="s">
        <v>157</v>
      </c>
      <c r="E301" s="222" t="s">
        <v>495</v>
      </c>
      <c r="F301" s="223" t="s">
        <v>496</v>
      </c>
      <c r="G301" s="224" t="s">
        <v>168</v>
      </c>
      <c r="H301" s="225">
        <v>18</v>
      </c>
      <c r="I301" s="226"/>
      <c r="J301" s="227">
        <f>ROUND(I301*H301,2)</f>
        <v>0</v>
      </c>
      <c r="K301" s="228"/>
      <c r="L301" s="45"/>
      <c r="M301" s="229" t="s">
        <v>1</v>
      </c>
      <c r="N301" s="230" t="s">
        <v>39</v>
      </c>
      <c r="O301" s="92"/>
      <c r="P301" s="231">
        <f>O301*H301</f>
        <v>0</v>
      </c>
      <c r="Q301" s="231">
        <v>0</v>
      </c>
      <c r="R301" s="231">
        <f>Q301*H301</f>
        <v>0</v>
      </c>
      <c r="S301" s="231">
        <v>0</v>
      </c>
      <c r="T301" s="232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3" t="s">
        <v>218</v>
      </c>
      <c r="AT301" s="233" t="s">
        <v>157</v>
      </c>
      <c r="AU301" s="233" t="s">
        <v>104</v>
      </c>
      <c r="AY301" s="18" t="s">
        <v>154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8" t="s">
        <v>104</v>
      </c>
      <c r="BK301" s="234">
        <f>ROUND(I301*H301,2)</f>
        <v>0</v>
      </c>
      <c r="BL301" s="18" t="s">
        <v>218</v>
      </c>
      <c r="BM301" s="233" t="s">
        <v>497</v>
      </c>
    </row>
    <row r="302" s="12" customFormat="1" ht="22.8" customHeight="1">
      <c r="A302" s="12"/>
      <c r="B302" s="205"/>
      <c r="C302" s="206"/>
      <c r="D302" s="207" t="s">
        <v>72</v>
      </c>
      <c r="E302" s="219" t="s">
        <v>498</v>
      </c>
      <c r="F302" s="219" t="s">
        <v>499</v>
      </c>
      <c r="G302" s="206"/>
      <c r="H302" s="206"/>
      <c r="I302" s="209"/>
      <c r="J302" s="220">
        <f>BK302</f>
        <v>0</v>
      </c>
      <c r="K302" s="206"/>
      <c r="L302" s="211"/>
      <c r="M302" s="212"/>
      <c r="N302" s="213"/>
      <c r="O302" s="213"/>
      <c r="P302" s="214">
        <f>SUM(P303:P321)</f>
        <v>0</v>
      </c>
      <c r="Q302" s="213"/>
      <c r="R302" s="214">
        <f>SUM(R303:R321)</f>
        <v>5.8618223</v>
      </c>
      <c r="S302" s="213"/>
      <c r="T302" s="215">
        <f>SUM(T303:T321)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6" t="s">
        <v>104</v>
      </c>
      <c r="AT302" s="217" t="s">
        <v>72</v>
      </c>
      <c r="AU302" s="217" t="s">
        <v>81</v>
      </c>
      <c r="AY302" s="216" t="s">
        <v>154</v>
      </c>
      <c r="BK302" s="218">
        <f>SUM(BK303:BK321)</f>
        <v>0</v>
      </c>
    </row>
    <row r="303" s="2" customFormat="1" ht="37.8" customHeight="1">
      <c r="A303" s="39"/>
      <c r="B303" s="40"/>
      <c r="C303" s="221" t="s">
        <v>384</v>
      </c>
      <c r="D303" s="221" t="s">
        <v>157</v>
      </c>
      <c r="E303" s="222" t="s">
        <v>500</v>
      </c>
      <c r="F303" s="223" t="s">
        <v>501</v>
      </c>
      <c r="G303" s="224" t="s">
        <v>160</v>
      </c>
      <c r="H303" s="225">
        <v>31.242999999999999</v>
      </c>
      <c r="I303" s="226"/>
      <c r="J303" s="227">
        <f>ROUND(I303*H303,2)</f>
        <v>0</v>
      </c>
      <c r="K303" s="228"/>
      <c r="L303" s="45"/>
      <c r="M303" s="229" t="s">
        <v>1</v>
      </c>
      <c r="N303" s="230" t="s">
        <v>39</v>
      </c>
      <c r="O303" s="92"/>
      <c r="P303" s="231">
        <f>O303*H303</f>
        <v>0</v>
      </c>
      <c r="Q303" s="231">
        <v>0.0074999999999999997</v>
      </c>
      <c r="R303" s="231">
        <f>Q303*H303</f>
        <v>0.23432249999999999</v>
      </c>
      <c r="S303" s="231">
        <v>0</v>
      </c>
      <c r="T303" s="232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3" t="s">
        <v>218</v>
      </c>
      <c r="AT303" s="233" t="s">
        <v>157</v>
      </c>
      <c r="AU303" s="233" t="s">
        <v>104</v>
      </c>
      <c r="AY303" s="18" t="s">
        <v>154</v>
      </c>
      <c r="BE303" s="234">
        <f>IF(N303="základní",J303,0)</f>
        <v>0</v>
      </c>
      <c r="BF303" s="234">
        <f>IF(N303="snížená",J303,0)</f>
        <v>0</v>
      </c>
      <c r="BG303" s="234">
        <f>IF(N303="zákl. přenesená",J303,0)</f>
        <v>0</v>
      </c>
      <c r="BH303" s="234">
        <f>IF(N303="sníž. přenesená",J303,0)</f>
        <v>0</v>
      </c>
      <c r="BI303" s="234">
        <f>IF(N303="nulová",J303,0)</f>
        <v>0</v>
      </c>
      <c r="BJ303" s="18" t="s">
        <v>104</v>
      </c>
      <c r="BK303" s="234">
        <f>ROUND(I303*H303,2)</f>
        <v>0</v>
      </c>
      <c r="BL303" s="18" t="s">
        <v>218</v>
      </c>
      <c r="BM303" s="233" t="s">
        <v>502</v>
      </c>
    </row>
    <row r="304" s="15" customFormat="1">
      <c r="A304" s="15"/>
      <c r="B304" s="258"/>
      <c r="C304" s="259"/>
      <c r="D304" s="237" t="s">
        <v>162</v>
      </c>
      <c r="E304" s="260" t="s">
        <v>1</v>
      </c>
      <c r="F304" s="261" t="s">
        <v>256</v>
      </c>
      <c r="G304" s="259"/>
      <c r="H304" s="260" t="s">
        <v>1</v>
      </c>
      <c r="I304" s="262"/>
      <c r="J304" s="259"/>
      <c r="K304" s="259"/>
      <c r="L304" s="263"/>
      <c r="M304" s="264"/>
      <c r="N304" s="265"/>
      <c r="O304" s="265"/>
      <c r="P304" s="265"/>
      <c r="Q304" s="265"/>
      <c r="R304" s="265"/>
      <c r="S304" s="265"/>
      <c r="T304" s="266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7" t="s">
        <v>162</v>
      </c>
      <c r="AU304" s="267" t="s">
        <v>104</v>
      </c>
      <c r="AV304" s="15" t="s">
        <v>81</v>
      </c>
      <c r="AW304" s="15" t="s">
        <v>30</v>
      </c>
      <c r="AX304" s="15" t="s">
        <v>73</v>
      </c>
      <c r="AY304" s="267" t="s">
        <v>154</v>
      </c>
    </row>
    <row r="305" s="13" customFormat="1">
      <c r="A305" s="13"/>
      <c r="B305" s="235"/>
      <c r="C305" s="236"/>
      <c r="D305" s="237" t="s">
        <v>162</v>
      </c>
      <c r="E305" s="238" t="s">
        <v>1</v>
      </c>
      <c r="F305" s="239" t="s">
        <v>257</v>
      </c>
      <c r="G305" s="236"/>
      <c r="H305" s="240">
        <v>23.210000000000001</v>
      </c>
      <c r="I305" s="241"/>
      <c r="J305" s="236"/>
      <c r="K305" s="236"/>
      <c r="L305" s="242"/>
      <c r="M305" s="243"/>
      <c r="N305" s="244"/>
      <c r="O305" s="244"/>
      <c r="P305" s="244"/>
      <c r="Q305" s="244"/>
      <c r="R305" s="244"/>
      <c r="S305" s="244"/>
      <c r="T305" s="24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6" t="s">
        <v>162</v>
      </c>
      <c r="AU305" s="246" t="s">
        <v>104</v>
      </c>
      <c r="AV305" s="13" t="s">
        <v>104</v>
      </c>
      <c r="AW305" s="13" t="s">
        <v>30</v>
      </c>
      <c r="AX305" s="13" t="s">
        <v>73</v>
      </c>
      <c r="AY305" s="246" t="s">
        <v>154</v>
      </c>
    </row>
    <row r="306" s="15" customFormat="1">
      <c r="A306" s="15"/>
      <c r="B306" s="258"/>
      <c r="C306" s="259"/>
      <c r="D306" s="237" t="s">
        <v>162</v>
      </c>
      <c r="E306" s="260" t="s">
        <v>1</v>
      </c>
      <c r="F306" s="261" t="s">
        <v>258</v>
      </c>
      <c r="G306" s="259"/>
      <c r="H306" s="260" t="s">
        <v>1</v>
      </c>
      <c r="I306" s="262"/>
      <c r="J306" s="259"/>
      <c r="K306" s="259"/>
      <c r="L306" s="263"/>
      <c r="M306" s="264"/>
      <c r="N306" s="265"/>
      <c r="O306" s="265"/>
      <c r="P306" s="265"/>
      <c r="Q306" s="265"/>
      <c r="R306" s="265"/>
      <c r="S306" s="265"/>
      <c r="T306" s="266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7" t="s">
        <v>162</v>
      </c>
      <c r="AU306" s="267" t="s">
        <v>104</v>
      </c>
      <c r="AV306" s="15" t="s">
        <v>81</v>
      </c>
      <c r="AW306" s="15" t="s">
        <v>30</v>
      </c>
      <c r="AX306" s="15" t="s">
        <v>73</v>
      </c>
      <c r="AY306" s="267" t="s">
        <v>154</v>
      </c>
    </row>
    <row r="307" s="13" customFormat="1">
      <c r="A307" s="13"/>
      <c r="B307" s="235"/>
      <c r="C307" s="236"/>
      <c r="D307" s="237" t="s">
        <v>162</v>
      </c>
      <c r="E307" s="238" t="s">
        <v>1</v>
      </c>
      <c r="F307" s="239" t="s">
        <v>259</v>
      </c>
      <c r="G307" s="236"/>
      <c r="H307" s="240">
        <v>8.0329999999999995</v>
      </c>
      <c r="I307" s="241"/>
      <c r="J307" s="236"/>
      <c r="K307" s="236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162</v>
      </c>
      <c r="AU307" s="246" t="s">
        <v>104</v>
      </c>
      <c r="AV307" s="13" t="s">
        <v>104</v>
      </c>
      <c r="AW307" s="13" t="s">
        <v>30</v>
      </c>
      <c r="AX307" s="13" t="s">
        <v>73</v>
      </c>
      <c r="AY307" s="246" t="s">
        <v>154</v>
      </c>
    </row>
    <row r="308" s="14" customFormat="1">
      <c r="A308" s="14"/>
      <c r="B308" s="247"/>
      <c r="C308" s="248"/>
      <c r="D308" s="237" t="s">
        <v>162</v>
      </c>
      <c r="E308" s="249" t="s">
        <v>1</v>
      </c>
      <c r="F308" s="250" t="s">
        <v>164</v>
      </c>
      <c r="G308" s="248"/>
      <c r="H308" s="251">
        <v>31.242999999999999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162</v>
      </c>
      <c r="AU308" s="257" t="s">
        <v>104</v>
      </c>
      <c r="AV308" s="14" t="s">
        <v>161</v>
      </c>
      <c r="AW308" s="14" t="s">
        <v>30</v>
      </c>
      <c r="AX308" s="14" t="s">
        <v>81</v>
      </c>
      <c r="AY308" s="257" t="s">
        <v>154</v>
      </c>
    </row>
    <row r="309" s="2" customFormat="1" ht="24.15" customHeight="1">
      <c r="A309" s="39"/>
      <c r="B309" s="40"/>
      <c r="C309" s="221" t="s">
        <v>503</v>
      </c>
      <c r="D309" s="221" t="s">
        <v>157</v>
      </c>
      <c r="E309" s="222" t="s">
        <v>504</v>
      </c>
      <c r="F309" s="223" t="s">
        <v>505</v>
      </c>
      <c r="G309" s="224" t="s">
        <v>160</v>
      </c>
      <c r="H309" s="225">
        <v>31.242999999999999</v>
      </c>
      <c r="I309" s="226"/>
      <c r="J309" s="227">
        <f>ROUND(I309*H309,2)</f>
        <v>0</v>
      </c>
      <c r="K309" s="228"/>
      <c r="L309" s="45"/>
      <c r="M309" s="229" t="s">
        <v>1</v>
      </c>
      <c r="N309" s="230" t="s">
        <v>39</v>
      </c>
      <c r="O309" s="92"/>
      <c r="P309" s="231">
        <f>O309*H309</f>
        <v>0</v>
      </c>
      <c r="Q309" s="231">
        <v>0</v>
      </c>
      <c r="R309" s="231">
        <f>Q309*H309</f>
        <v>0</v>
      </c>
      <c r="S309" s="231">
        <v>0</v>
      </c>
      <c r="T309" s="232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3" t="s">
        <v>218</v>
      </c>
      <c r="AT309" s="233" t="s">
        <v>157</v>
      </c>
      <c r="AU309" s="233" t="s">
        <v>104</v>
      </c>
      <c r="AY309" s="18" t="s">
        <v>154</v>
      </c>
      <c r="BE309" s="234">
        <f>IF(N309="základní",J309,0)</f>
        <v>0</v>
      </c>
      <c r="BF309" s="234">
        <f>IF(N309="snížená",J309,0)</f>
        <v>0</v>
      </c>
      <c r="BG309" s="234">
        <f>IF(N309="zákl. přenesená",J309,0)</f>
        <v>0</v>
      </c>
      <c r="BH309" s="234">
        <f>IF(N309="sníž. přenesená",J309,0)</f>
        <v>0</v>
      </c>
      <c r="BI309" s="234">
        <f>IF(N309="nulová",J309,0)</f>
        <v>0</v>
      </c>
      <c r="BJ309" s="18" t="s">
        <v>104</v>
      </c>
      <c r="BK309" s="234">
        <f>ROUND(I309*H309,2)</f>
        <v>0</v>
      </c>
      <c r="BL309" s="18" t="s">
        <v>218</v>
      </c>
      <c r="BM309" s="233" t="s">
        <v>506</v>
      </c>
    </row>
    <row r="310" s="2" customFormat="1" ht="21.75" customHeight="1">
      <c r="A310" s="39"/>
      <c r="B310" s="40"/>
      <c r="C310" s="279" t="s">
        <v>388</v>
      </c>
      <c r="D310" s="279" t="s">
        <v>202</v>
      </c>
      <c r="E310" s="280" t="s">
        <v>507</v>
      </c>
      <c r="F310" s="281" t="s">
        <v>508</v>
      </c>
      <c r="G310" s="282" t="s">
        <v>160</v>
      </c>
      <c r="H310" s="283">
        <v>34.366999999999997</v>
      </c>
      <c r="I310" s="284"/>
      <c r="J310" s="285">
        <f>ROUND(I310*H310,2)</f>
        <v>0</v>
      </c>
      <c r="K310" s="286"/>
      <c r="L310" s="287"/>
      <c r="M310" s="288" t="s">
        <v>1</v>
      </c>
      <c r="N310" s="289" t="s">
        <v>39</v>
      </c>
      <c r="O310" s="92"/>
      <c r="P310" s="231">
        <f>O310*H310</f>
        <v>0</v>
      </c>
      <c r="Q310" s="231">
        <v>0.124</v>
      </c>
      <c r="R310" s="231">
        <f>Q310*H310</f>
        <v>4.2615080000000001</v>
      </c>
      <c r="S310" s="231">
        <v>0</v>
      </c>
      <c r="T310" s="232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3" t="s">
        <v>264</v>
      </c>
      <c r="AT310" s="233" t="s">
        <v>202</v>
      </c>
      <c r="AU310" s="233" t="s">
        <v>104</v>
      </c>
      <c r="AY310" s="18" t="s">
        <v>154</v>
      </c>
      <c r="BE310" s="234">
        <f>IF(N310="základní",J310,0)</f>
        <v>0</v>
      </c>
      <c r="BF310" s="234">
        <f>IF(N310="snížená",J310,0)</f>
        <v>0</v>
      </c>
      <c r="BG310" s="234">
        <f>IF(N310="zákl. přenesená",J310,0)</f>
        <v>0</v>
      </c>
      <c r="BH310" s="234">
        <f>IF(N310="sníž. přenesená",J310,0)</f>
        <v>0</v>
      </c>
      <c r="BI310" s="234">
        <f>IF(N310="nulová",J310,0)</f>
        <v>0</v>
      </c>
      <c r="BJ310" s="18" t="s">
        <v>104</v>
      </c>
      <c r="BK310" s="234">
        <f>ROUND(I310*H310,2)</f>
        <v>0</v>
      </c>
      <c r="BL310" s="18" t="s">
        <v>218</v>
      </c>
      <c r="BM310" s="233" t="s">
        <v>509</v>
      </c>
    </row>
    <row r="311" s="13" customFormat="1">
      <c r="A311" s="13"/>
      <c r="B311" s="235"/>
      <c r="C311" s="236"/>
      <c r="D311" s="237" t="s">
        <v>162</v>
      </c>
      <c r="E311" s="238" t="s">
        <v>1</v>
      </c>
      <c r="F311" s="239" t="s">
        <v>510</v>
      </c>
      <c r="G311" s="236"/>
      <c r="H311" s="240">
        <v>34.366999999999997</v>
      </c>
      <c r="I311" s="241"/>
      <c r="J311" s="236"/>
      <c r="K311" s="236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162</v>
      </c>
      <c r="AU311" s="246" t="s">
        <v>104</v>
      </c>
      <c r="AV311" s="13" t="s">
        <v>104</v>
      </c>
      <c r="AW311" s="13" t="s">
        <v>30</v>
      </c>
      <c r="AX311" s="13" t="s">
        <v>73</v>
      </c>
      <c r="AY311" s="246" t="s">
        <v>154</v>
      </c>
    </row>
    <row r="312" s="14" customFormat="1">
      <c r="A312" s="14"/>
      <c r="B312" s="247"/>
      <c r="C312" s="248"/>
      <c r="D312" s="237" t="s">
        <v>162</v>
      </c>
      <c r="E312" s="249" t="s">
        <v>1</v>
      </c>
      <c r="F312" s="250" t="s">
        <v>164</v>
      </c>
      <c r="G312" s="248"/>
      <c r="H312" s="251">
        <v>34.366999999999997</v>
      </c>
      <c r="I312" s="252"/>
      <c r="J312" s="248"/>
      <c r="K312" s="248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162</v>
      </c>
      <c r="AU312" s="257" t="s">
        <v>104</v>
      </c>
      <c r="AV312" s="14" t="s">
        <v>161</v>
      </c>
      <c r="AW312" s="14" t="s">
        <v>30</v>
      </c>
      <c r="AX312" s="14" t="s">
        <v>81</v>
      </c>
      <c r="AY312" s="257" t="s">
        <v>154</v>
      </c>
    </row>
    <row r="313" s="2" customFormat="1" ht="24.15" customHeight="1">
      <c r="A313" s="39"/>
      <c r="B313" s="40"/>
      <c r="C313" s="221" t="s">
        <v>511</v>
      </c>
      <c r="D313" s="221" t="s">
        <v>157</v>
      </c>
      <c r="E313" s="222" t="s">
        <v>512</v>
      </c>
      <c r="F313" s="223" t="s">
        <v>513</v>
      </c>
      <c r="G313" s="224" t="s">
        <v>160</v>
      </c>
      <c r="H313" s="225">
        <v>8.0329999999999995</v>
      </c>
      <c r="I313" s="226"/>
      <c r="J313" s="227">
        <f>ROUND(I313*H313,2)</f>
        <v>0</v>
      </c>
      <c r="K313" s="228"/>
      <c r="L313" s="45"/>
      <c r="M313" s="229" t="s">
        <v>1</v>
      </c>
      <c r="N313" s="230" t="s">
        <v>39</v>
      </c>
      <c r="O313" s="92"/>
      <c r="P313" s="231">
        <f>O313*H313</f>
        <v>0</v>
      </c>
      <c r="Q313" s="231">
        <v>0</v>
      </c>
      <c r="R313" s="231">
        <f>Q313*H313</f>
        <v>0</v>
      </c>
      <c r="S313" s="231">
        <v>0</v>
      </c>
      <c r="T313" s="232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3" t="s">
        <v>218</v>
      </c>
      <c r="AT313" s="233" t="s">
        <v>157</v>
      </c>
      <c r="AU313" s="233" t="s">
        <v>104</v>
      </c>
      <c r="AY313" s="18" t="s">
        <v>154</v>
      </c>
      <c r="BE313" s="234">
        <f>IF(N313="základní",J313,0)</f>
        <v>0</v>
      </c>
      <c r="BF313" s="234">
        <f>IF(N313="snížená",J313,0)</f>
        <v>0</v>
      </c>
      <c r="BG313" s="234">
        <f>IF(N313="zákl. přenesená",J313,0)</f>
        <v>0</v>
      </c>
      <c r="BH313" s="234">
        <f>IF(N313="sníž. přenesená",J313,0)</f>
        <v>0</v>
      </c>
      <c r="BI313" s="234">
        <f>IF(N313="nulová",J313,0)</f>
        <v>0</v>
      </c>
      <c r="BJ313" s="18" t="s">
        <v>104</v>
      </c>
      <c r="BK313" s="234">
        <f>ROUND(I313*H313,2)</f>
        <v>0</v>
      </c>
      <c r="BL313" s="18" t="s">
        <v>218</v>
      </c>
      <c r="BM313" s="233" t="s">
        <v>514</v>
      </c>
    </row>
    <row r="314" s="13" customFormat="1">
      <c r="A314" s="13"/>
      <c r="B314" s="235"/>
      <c r="C314" s="236"/>
      <c r="D314" s="237" t="s">
        <v>162</v>
      </c>
      <c r="E314" s="238" t="s">
        <v>1</v>
      </c>
      <c r="F314" s="239" t="s">
        <v>515</v>
      </c>
      <c r="G314" s="236"/>
      <c r="H314" s="240">
        <v>8.0329999999999995</v>
      </c>
      <c r="I314" s="241"/>
      <c r="J314" s="236"/>
      <c r="K314" s="236"/>
      <c r="L314" s="242"/>
      <c r="M314" s="243"/>
      <c r="N314" s="244"/>
      <c r="O314" s="244"/>
      <c r="P314" s="244"/>
      <c r="Q314" s="244"/>
      <c r="R314" s="244"/>
      <c r="S314" s="244"/>
      <c r="T314" s="24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6" t="s">
        <v>162</v>
      </c>
      <c r="AU314" s="246" t="s">
        <v>104</v>
      </c>
      <c r="AV314" s="13" t="s">
        <v>104</v>
      </c>
      <c r="AW314" s="13" t="s">
        <v>30</v>
      </c>
      <c r="AX314" s="13" t="s">
        <v>73</v>
      </c>
      <c r="AY314" s="246" t="s">
        <v>154</v>
      </c>
    </row>
    <row r="315" s="14" customFormat="1">
      <c r="A315" s="14"/>
      <c r="B315" s="247"/>
      <c r="C315" s="248"/>
      <c r="D315" s="237" t="s">
        <v>162</v>
      </c>
      <c r="E315" s="249" t="s">
        <v>1</v>
      </c>
      <c r="F315" s="250" t="s">
        <v>164</v>
      </c>
      <c r="G315" s="248"/>
      <c r="H315" s="251">
        <v>8.0329999999999995</v>
      </c>
      <c r="I315" s="252"/>
      <c r="J315" s="248"/>
      <c r="K315" s="248"/>
      <c r="L315" s="253"/>
      <c r="M315" s="254"/>
      <c r="N315" s="255"/>
      <c r="O315" s="255"/>
      <c r="P315" s="255"/>
      <c r="Q315" s="255"/>
      <c r="R315" s="255"/>
      <c r="S315" s="255"/>
      <c r="T315" s="25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7" t="s">
        <v>162</v>
      </c>
      <c r="AU315" s="257" t="s">
        <v>104</v>
      </c>
      <c r="AV315" s="14" t="s">
        <v>161</v>
      </c>
      <c r="AW315" s="14" t="s">
        <v>30</v>
      </c>
      <c r="AX315" s="14" t="s">
        <v>81</v>
      </c>
      <c r="AY315" s="257" t="s">
        <v>154</v>
      </c>
    </row>
    <row r="316" s="2" customFormat="1" ht="24.15" customHeight="1">
      <c r="A316" s="39"/>
      <c r="B316" s="40"/>
      <c r="C316" s="221" t="s">
        <v>392</v>
      </c>
      <c r="D316" s="221" t="s">
        <v>157</v>
      </c>
      <c r="E316" s="222" t="s">
        <v>516</v>
      </c>
      <c r="F316" s="223" t="s">
        <v>517</v>
      </c>
      <c r="G316" s="224" t="s">
        <v>160</v>
      </c>
      <c r="H316" s="225">
        <v>31.242999999999999</v>
      </c>
      <c r="I316" s="226"/>
      <c r="J316" s="227">
        <f>ROUND(I316*H316,2)</f>
        <v>0</v>
      </c>
      <c r="K316" s="228"/>
      <c r="L316" s="45"/>
      <c r="M316" s="229" t="s">
        <v>1</v>
      </c>
      <c r="N316" s="230" t="s">
        <v>39</v>
      </c>
      <c r="O316" s="92"/>
      <c r="P316" s="231">
        <f>O316*H316</f>
        <v>0</v>
      </c>
      <c r="Q316" s="231">
        <v>0</v>
      </c>
      <c r="R316" s="231">
        <f>Q316*H316</f>
        <v>0</v>
      </c>
      <c r="S316" s="231">
        <v>0</v>
      </c>
      <c r="T316" s="232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3" t="s">
        <v>218</v>
      </c>
      <c r="AT316" s="233" t="s">
        <v>157</v>
      </c>
      <c r="AU316" s="233" t="s">
        <v>104</v>
      </c>
      <c r="AY316" s="18" t="s">
        <v>154</v>
      </c>
      <c r="BE316" s="234">
        <f>IF(N316="základní",J316,0)</f>
        <v>0</v>
      </c>
      <c r="BF316" s="234">
        <f>IF(N316="snížená",J316,0)</f>
        <v>0</v>
      </c>
      <c r="BG316" s="234">
        <f>IF(N316="zákl. přenesená",J316,0)</f>
        <v>0</v>
      </c>
      <c r="BH316" s="234">
        <f>IF(N316="sníž. přenesená",J316,0)</f>
        <v>0</v>
      </c>
      <c r="BI316" s="234">
        <f>IF(N316="nulová",J316,0)</f>
        <v>0</v>
      </c>
      <c r="BJ316" s="18" t="s">
        <v>104</v>
      </c>
      <c r="BK316" s="234">
        <f>ROUND(I316*H316,2)</f>
        <v>0</v>
      </c>
      <c r="BL316" s="18" t="s">
        <v>218</v>
      </c>
      <c r="BM316" s="233" t="s">
        <v>518</v>
      </c>
    </row>
    <row r="317" s="2" customFormat="1" ht="24.15" customHeight="1">
      <c r="A317" s="39"/>
      <c r="B317" s="40"/>
      <c r="C317" s="221" t="s">
        <v>519</v>
      </c>
      <c r="D317" s="221" t="s">
        <v>157</v>
      </c>
      <c r="E317" s="222" t="s">
        <v>520</v>
      </c>
      <c r="F317" s="223" t="s">
        <v>521</v>
      </c>
      <c r="G317" s="224" t="s">
        <v>160</v>
      </c>
      <c r="H317" s="225">
        <v>31.242999999999999</v>
      </c>
      <c r="I317" s="226"/>
      <c r="J317" s="227">
        <f>ROUND(I317*H317,2)</f>
        <v>0</v>
      </c>
      <c r="K317" s="228"/>
      <c r="L317" s="45"/>
      <c r="M317" s="229" t="s">
        <v>1</v>
      </c>
      <c r="N317" s="230" t="s">
        <v>39</v>
      </c>
      <c r="O317" s="92"/>
      <c r="P317" s="231">
        <f>O317*H317</f>
        <v>0</v>
      </c>
      <c r="Q317" s="231">
        <v>0</v>
      </c>
      <c r="R317" s="231">
        <f>Q317*H317</f>
        <v>0</v>
      </c>
      <c r="S317" s="231">
        <v>0</v>
      </c>
      <c r="T317" s="232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3" t="s">
        <v>218</v>
      </c>
      <c r="AT317" s="233" t="s">
        <v>157</v>
      </c>
      <c r="AU317" s="233" t="s">
        <v>104</v>
      </c>
      <c r="AY317" s="18" t="s">
        <v>154</v>
      </c>
      <c r="BE317" s="234">
        <f>IF(N317="základní",J317,0)</f>
        <v>0</v>
      </c>
      <c r="BF317" s="234">
        <f>IF(N317="snížená",J317,0)</f>
        <v>0</v>
      </c>
      <c r="BG317" s="234">
        <f>IF(N317="zákl. přenesená",J317,0)</f>
        <v>0</v>
      </c>
      <c r="BH317" s="234">
        <f>IF(N317="sníž. přenesená",J317,0)</f>
        <v>0</v>
      </c>
      <c r="BI317" s="234">
        <f>IF(N317="nulová",J317,0)</f>
        <v>0</v>
      </c>
      <c r="BJ317" s="18" t="s">
        <v>104</v>
      </c>
      <c r="BK317" s="234">
        <f>ROUND(I317*H317,2)</f>
        <v>0</v>
      </c>
      <c r="BL317" s="18" t="s">
        <v>218</v>
      </c>
      <c r="BM317" s="233" t="s">
        <v>522</v>
      </c>
    </row>
    <row r="318" s="2" customFormat="1" ht="24.15" customHeight="1">
      <c r="A318" s="39"/>
      <c r="B318" s="40"/>
      <c r="C318" s="221" t="s">
        <v>396</v>
      </c>
      <c r="D318" s="221" t="s">
        <v>157</v>
      </c>
      <c r="E318" s="222" t="s">
        <v>523</v>
      </c>
      <c r="F318" s="223" t="s">
        <v>524</v>
      </c>
      <c r="G318" s="224" t="s">
        <v>160</v>
      </c>
      <c r="H318" s="225">
        <v>180.21000000000001</v>
      </c>
      <c r="I318" s="226"/>
      <c r="J318" s="227">
        <f>ROUND(I318*H318,2)</f>
        <v>0</v>
      </c>
      <c r="K318" s="228"/>
      <c r="L318" s="45"/>
      <c r="M318" s="229" t="s">
        <v>1</v>
      </c>
      <c r="N318" s="230" t="s">
        <v>39</v>
      </c>
      <c r="O318" s="92"/>
      <c r="P318" s="231">
        <f>O318*H318</f>
        <v>0</v>
      </c>
      <c r="Q318" s="231">
        <v>0.0075799999999999999</v>
      </c>
      <c r="R318" s="231">
        <f>Q318*H318</f>
        <v>1.3659918</v>
      </c>
      <c r="S318" s="231">
        <v>0</v>
      </c>
      <c r="T318" s="232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3" t="s">
        <v>218</v>
      </c>
      <c r="AT318" s="233" t="s">
        <v>157</v>
      </c>
      <c r="AU318" s="233" t="s">
        <v>104</v>
      </c>
      <c r="AY318" s="18" t="s">
        <v>154</v>
      </c>
      <c r="BE318" s="234">
        <f>IF(N318="základní",J318,0)</f>
        <v>0</v>
      </c>
      <c r="BF318" s="234">
        <f>IF(N318="snížená",J318,0)</f>
        <v>0</v>
      </c>
      <c r="BG318" s="234">
        <f>IF(N318="zákl. přenesená",J318,0)</f>
        <v>0</v>
      </c>
      <c r="BH318" s="234">
        <f>IF(N318="sníž. přenesená",J318,0)</f>
        <v>0</v>
      </c>
      <c r="BI318" s="234">
        <f>IF(N318="nulová",J318,0)</f>
        <v>0</v>
      </c>
      <c r="BJ318" s="18" t="s">
        <v>104</v>
      </c>
      <c r="BK318" s="234">
        <f>ROUND(I318*H318,2)</f>
        <v>0</v>
      </c>
      <c r="BL318" s="18" t="s">
        <v>218</v>
      </c>
      <c r="BM318" s="233" t="s">
        <v>525</v>
      </c>
    </row>
    <row r="319" s="13" customFormat="1">
      <c r="A319" s="13"/>
      <c r="B319" s="235"/>
      <c r="C319" s="236"/>
      <c r="D319" s="237" t="s">
        <v>162</v>
      </c>
      <c r="E319" s="238" t="s">
        <v>1</v>
      </c>
      <c r="F319" s="239" t="s">
        <v>526</v>
      </c>
      <c r="G319" s="236"/>
      <c r="H319" s="240">
        <v>180.21000000000001</v>
      </c>
      <c r="I319" s="241"/>
      <c r="J319" s="236"/>
      <c r="K319" s="236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162</v>
      </c>
      <c r="AU319" s="246" t="s">
        <v>104</v>
      </c>
      <c r="AV319" s="13" t="s">
        <v>104</v>
      </c>
      <c r="AW319" s="13" t="s">
        <v>30</v>
      </c>
      <c r="AX319" s="13" t="s">
        <v>73</v>
      </c>
      <c r="AY319" s="246" t="s">
        <v>154</v>
      </c>
    </row>
    <row r="320" s="14" customFormat="1">
      <c r="A320" s="14"/>
      <c r="B320" s="247"/>
      <c r="C320" s="248"/>
      <c r="D320" s="237" t="s">
        <v>162</v>
      </c>
      <c r="E320" s="249" t="s">
        <v>109</v>
      </c>
      <c r="F320" s="250" t="s">
        <v>164</v>
      </c>
      <c r="G320" s="248"/>
      <c r="H320" s="251">
        <v>180.21000000000001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7" t="s">
        <v>162</v>
      </c>
      <c r="AU320" s="257" t="s">
        <v>104</v>
      </c>
      <c r="AV320" s="14" t="s">
        <v>161</v>
      </c>
      <c r="AW320" s="14" t="s">
        <v>30</v>
      </c>
      <c r="AX320" s="14" t="s">
        <v>81</v>
      </c>
      <c r="AY320" s="257" t="s">
        <v>154</v>
      </c>
    </row>
    <row r="321" s="2" customFormat="1" ht="49.05" customHeight="1">
      <c r="A321" s="39"/>
      <c r="B321" s="40"/>
      <c r="C321" s="221" t="s">
        <v>527</v>
      </c>
      <c r="D321" s="221" t="s">
        <v>157</v>
      </c>
      <c r="E321" s="222" t="s">
        <v>528</v>
      </c>
      <c r="F321" s="223" t="s">
        <v>529</v>
      </c>
      <c r="G321" s="224" t="s">
        <v>229</v>
      </c>
      <c r="H321" s="225">
        <v>5.8620000000000001</v>
      </c>
      <c r="I321" s="226"/>
      <c r="J321" s="227">
        <f>ROUND(I321*H321,2)</f>
        <v>0</v>
      </c>
      <c r="K321" s="228"/>
      <c r="L321" s="45"/>
      <c r="M321" s="229" t="s">
        <v>1</v>
      </c>
      <c r="N321" s="230" t="s">
        <v>39</v>
      </c>
      <c r="O321" s="92"/>
      <c r="P321" s="231">
        <f>O321*H321</f>
        <v>0</v>
      </c>
      <c r="Q321" s="231">
        <v>0</v>
      </c>
      <c r="R321" s="231">
        <f>Q321*H321</f>
        <v>0</v>
      </c>
      <c r="S321" s="231">
        <v>0</v>
      </c>
      <c r="T321" s="232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3" t="s">
        <v>218</v>
      </c>
      <c r="AT321" s="233" t="s">
        <v>157</v>
      </c>
      <c r="AU321" s="233" t="s">
        <v>104</v>
      </c>
      <c r="AY321" s="18" t="s">
        <v>154</v>
      </c>
      <c r="BE321" s="234">
        <f>IF(N321="základní",J321,0)</f>
        <v>0</v>
      </c>
      <c r="BF321" s="234">
        <f>IF(N321="snížená",J321,0)</f>
        <v>0</v>
      </c>
      <c r="BG321" s="234">
        <f>IF(N321="zákl. přenesená",J321,0)</f>
        <v>0</v>
      </c>
      <c r="BH321" s="234">
        <f>IF(N321="sníž. přenesená",J321,0)</f>
        <v>0</v>
      </c>
      <c r="BI321" s="234">
        <f>IF(N321="nulová",J321,0)</f>
        <v>0</v>
      </c>
      <c r="BJ321" s="18" t="s">
        <v>104</v>
      </c>
      <c r="BK321" s="234">
        <f>ROUND(I321*H321,2)</f>
        <v>0</v>
      </c>
      <c r="BL321" s="18" t="s">
        <v>218</v>
      </c>
      <c r="BM321" s="233" t="s">
        <v>530</v>
      </c>
    </row>
    <row r="322" s="12" customFormat="1" ht="22.8" customHeight="1">
      <c r="A322" s="12"/>
      <c r="B322" s="205"/>
      <c r="C322" s="206"/>
      <c r="D322" s="207" t="s">
        <v>72</v>
      </c>
      <c r="E322" s="219" t="s">
        <v>531</v>
      </c>
      <c r="F322" s="219" t="s">
        <v>532</v>
      </c>
      <c r="G322" s="206"/>
      <c r="H322" s="206"/>
      <c r="I322" s="209"/>
      <c r="J322" s="220">
        <f>BK322</f>
        <v>0</v>
      </c>
      <c r="K322" s="206"/>
      <c r="L322" s="211"/>
      <c r="M322" s="212"/>
      <c r="N322" s="213"/>
      <c r="O322" s="213"/>
      <c r="P322" s="214">
        <f>SUM(P323:P341)</f>
        <v>0</v>
      </c>
      <c r="Q322" s="213"/>
      <c r="R322" s="214">
        <f>SUM(R323:R341)</f>
        <v>0.85699048000000011</v>
      </c>
      <c r="S322" s="213"/>
      <c r="T322" s="215">
        <f>SUM(T323:T341)</f>
        <v>0.49227000000000004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6" t="s">
        <v>104</v>
      </c>
      <c r="AT322" s="217" t="s">
        <v>72</v>
      </c>
      <c r="AU322" s="217" t="s">
        <v>81</v>
      </c>
      <c r="AY322" s="216" t="s">
        <v>154</v>
      </c>
      <c r="BK322" s="218">
        <f>SUM(BK323:BK341)</f>
        <v>0</v>
      </c>
    </row>
    <row r="323" s="2" customFormat="1" ht="24.15" customHeight="1">
      <c r="A323" s="39"/>
      <c r="B323" s="40"/>
      <c r="C323" s="221" t="s">
        <v>400</v>
      </c>
      <c r="D323" s="221" t="s">
        <v>157</v>
      </c>
      <c r="E323" s="222" t="s">
        <v>533</v>
      </c>
      <c r="F323" s="223" t="s">
        <v>534</v>
      </c>
      <c r="G323" s="224" t="s">
        <v>160</v>
      </c>
      <c r="H323" s="225">
        <v>164.09</v>
      </c>
      <c r="I323" s="226"/>
      <c r="J323" s="227">
        <f>ROUND(I323*H323,2)</f>
        <v>0</v>
      </c>
      <c r="K323" s="228"/>
      <c r="L323" s="45"/>
      <c r="M323" s="229" t="s">
        <v>1</v>
      </c>
      <c r="N323" s="230" t="s">
        <v>39</v>
      </c>
      <c r="O323" s="92"/>
      <c r="P323" s="231">
        <f>O323*H323</f>
        <v>0</v>
      </c>
      <c r="Q323" s="231">
        <v>0</v>
      </c>
      <c r="R323" s="231">
        <f>Q323*H323</f>
        <v>0</v>
      </c>
      <c r="S323" s="231">
        <v>0.0030000000000000001</v>
      </c>
      <c r="T323" s="232">
        <f>S323*H323</f>
        <v>0.49227000000000004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3" t="s">
        <v>218</v>
      </c>
      <c r="AT323" s="233" t="s">
        <v>157</v>
      </c>
      <c r="AU323" s="233" t="s">
        <v>104</v>
      </c>
      <c r="AY323" s="18" t="s">
        <v>154</v>
      </c>
      <c r="BE323" s="234">
        <f>IF(N323="základní",J323,0)</f>
        <v>0</v>
      </c>
      <c r="BF323" s="234">
        <f>IF(N323="snížená",J323,0)</f>
        <v>0</v>
      </c>
      <c r="BG323" s="234">
        <f>IF(N323="zákl. přenesená",J323,0)</f>
        <v>0</v>
      </c>
      <c r="BH323" s="234">
        <f>IF(N323="sníž. přenesená",J323,0)</f>
        <v>0</v>
      </c>
      <c r="BI323" s="234">
        <f>IF(N323="nulová",J323,0)</f>
        <v>0</v>
      </c>
      <c r="BJ323" s="18" t="s">
        <v>104</v>
      </c>
      <c r="BK323" s="234">
        <f>ROUND(I323*H323,2)</f>
        <v>0</v>
      </c>
      <c r="BL323" s="18" t="s">
        <v>218</v>
      </c>
      <c r="BM323" s="233" t="s">
        <v>535</v>
      </c>
    </row>
    <row r="324" s="13" customFormat="1">
      <c r="A324" s="13"/>
      <c r="B324" s="235"/>
      <c r="C324" s="236"/>
      <c r="D324" s="237" t="s">
        <v>162</v>
      </c>
      <c r="E324" s="238" t="s">
        <v>1</v>
      </c>
      <c r="F324" s="239" t="s">
        <v>536</v>
      </c>
      <c r="G324" s="236"/>
      <c r="H324" s="240">
        <v>164.09</v>
      </c>
      <c r="I324" s="241"/>
      <c r="J324" s="236"/>
      <c r="K324" s="236"/>
      <c r="L324" s="242"/>
      <c r="M324" s="243"/>
      <c r="N324" s="244"/>
      <c r="O324" s="244"/>
      <c r="P324" s="244"/>
      <c r="Q324" s="244"/>
      <c r="R324" s="244"/>
      <c r="S324" s="244"/>
      <c r="T324" s="24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6" t="s">
        <v>162</v>
      </c>
      <c r="AU324" s="246" t="s">
        <v>104</v>
      </c>
      <c r="AV324" s="13" t="s">
        <v>104</v>
      </c>
      <c r="AW324" s="13" t="s">
        <v>30</v>
      </c>
      <c r="AX324" s="13" t="s">
        <v>73</v>
      </c>
      <c r="AY324" s="246" t="s">
        <v>154</v>
      </c>
    </row>
    <row r="325" s="14" customFormat="1">
      <c r="A325" s="14"/>
      <c r="B325" s="247"/>
      <c r="C325" s="248"/>
      <c r="D325" s="237" t="s">
        <v>162</v>
      </c>
      <c r="E325" s="249" t="s">
        <v>1</v>
      </c>
      <c r="F325" s="250" t="s">
        <v>164</v>
      </c>
      <c r="G325" s="248"/>
      <c r="H325" s="251">
        <v>164.09</v>
      </c>
      <c r="I325" s="252"/>
      <c r="J325" s="248"/>
      <c r="K325" s="248"/>
      <c r="L325" s="253"/>
      <c r="M325" s="254"/>
      <c r="N325" s="255"/>
      <c r="O325" s="255"/>
      <c r="P325" s="255"/>
      <c r="Q325" s="255"/>
      <c r="R325" s="255"/>
      <c r="S325" s="255"/>
      <c r="T325" s="25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7" t="s">
        <v>162</v>
      </c>
      <c r="AU325" s="257" t="s">
        <v>104</v>
      </c>
      <c r="AV325" s="14" t="s">
        <v>161</v>
      </c>
      <c r="AW325" s="14" t="s">
        <v>30</v>
      </c>
      <c r="AX325" s="14" t="s">
        <v>81</v>
      </c>
      <c r="AY325" s="257" t="s">
        <v>154</v>
      </c>
    </row>
    <row r="326" s="2" customFormat="1" ht="24.15" customHeight="1">
      <c r="A326" s="39"/>
      <c r="B326" s="40"/>
      <c r="C326" s="221" t="s">
        <v>537</v>
      </c>
      <c r="D326" s="221" t="s">
        <v>157</v>
      </c>
      <c r="E326" s="222" t="s">
        <v>538</v>
      </c>
      <c r="F326" s="223" t="s">
        <v>539</v>
      </c>
      <c r="G326" s="224" t="s">
        <v>160</v>
      </c>
      <c r="H326" s="225">
        <v>136.63999999999999</v>
      </c>
      <c r="I326" s="226"/>
      <c r="J326" s="227">
        <f>ROUND(I326*H326,2)</f>
        <v>0</v>
      </c>
      <c r="K326" s="228"/>
      <c r="L326" s="45"/>
      <c r="M326" s="229" t="s">
        <v>1</v>
      </c>
      <c r="N326" s="230" t="s">
        <v>39</v>
      </c>
      <c r="O326" s="92"/>
      <c r="P326" s="231">
        <f>O326*H326</f>
        <v>0</v>
      </c>
      <c r="Q326" s="231">
        <v>0.00029999999999999997</v>
      </c>
      <c r="R326" s="231">
        <f>Q326*H326</f>
        <v>0.040991999999999994</v>
      </c>
      <c r="S326" s="231">
        <v>0</v>
      </c>
      <c r="T326" s="232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3" t="s">
        <v>218</v>
      </c>
      <c r="AT326" s="233" t="s">
        <v>157</v>
      </c>
      <c r="AU326" s="233" t="s">
        <v>104</v>
      </c>
      <c r="AY326" s="18" t="s">
        <v>154</v>
      </c>
      <c r="BE326" s="234">
        <f>IF(N326="základní",J326,0)</f>
        <v>0</v>
      </c>
      <c r="BF326" s="234">
        <f>IF(N326="snížená",J326,0)</f>
        <v>0</v>
      </c>
      <c r="BG326" s="234">
        <f>IF(N326="zákl. přenesená",J326,0)</f>
        <v>0</v>
      </c>
      <c r="BH326" s="234">
        <f>IF(N326="sníž. přenesená",J326,0)</f>
        <v>0</v>
      </c>
      <c r="BI326" s="234">
        <f>IF(N326="nulová",J326,0)</f>
        <v>0</v>
      </c>
      <c r="BJ326" s="18" t="s">
        <v>104</v>
      </c>
      <c r="BK326" s="234">
        <f>ROUND(I326*H326,2)</f>
        <v>0</v>
      </c>
      <c r="BL326" s="18" t="s">
        <v>218</v>
      </c>
      <c r="BM326" s="233" t="s">
        <v>540</v>
      </c>
    </row>
    <row r="327" s="13" customFormat="1">
      <c r="A327" s="13"/>
      <c r="B327" s="235"/>
      <c r="C327" s="236"/>
      <c r="D327" s="237" t="s">
        <v>162</v>
      </c>
      <c r="E327" s="238" t="s">
        <v>1</v>
      </c>
      <c r="F327" s="239" t="s">
        <v>541</v>
      </c>
      <c r="G327" s="236"/>
      <c r="H327" s="240">
        <v>136.63999999999999</v>
      </c>
      <c r="I327" s="241"/>
      <c r="J327" s="236"/>
      <c r="K327" s="236"/>
      <c r="L327" s="242"/>
      <c r="M327" s="243"/>
      <c r="N327" s="244"/>
      <c r="O327" s="244"/>
      <c r="P327" s="244"/>
      <c r="Q327" s="244"/>
      <c r="R327" s="244"/>
      <c r="S327" s="244"/>
      <c r="T327" s="24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6" t="s">
        <v>162</v>
      </c>
      <c r="AU327" s="246" t="s">
        <v>104</v>
      </c>
      <c r="AV327" s="13" t="s">
        <v>104</v>
      </c>
      <c r="AW327" s="13" t="s">
        <v>30</v>
      </c>
      <c r="AX327" s="13" t="s">
        <v>73</v>
      </c>
      <c r="AY327" s="246" t="s">
        <v>154</v>
      </c>
    </row>
    <row r="328" s="14" customFormat="1">
      <c r="A328" s="14"/>
      <c r="B328" s="247"/>
      <c r="C328" s="248"/>
      <c r="D328" s="237" t="s">
        <v>162</v>
      </c>
      <c r="E328" s="249" t="s">
        <v>1</v>
      </c>
      <c r="F328" s="250" t="s">
        <v>164</v>
      </c>
      <c r="G328" s="248"/>
      <c r="H328" s="251">
        <v>136.63999999999999</v>
      </c>
      <c r="I328" s="252"/>
      <c r="J328" s="248"/>
      <c r="K328" s="248"/>
      <c r="L328" s="253"/>
      <c r="M328" s="254"/>
      <c r="N328" s="255"/>
      <c r="O328" s="255"/>
      <c r="P328" s="255"/>
      <c r="Q328" s="255"/>
      <c r="R328" s="255"/>
      <c r="S328" s="255"/>
      <c r="T328" s="25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7" t="s">
        <v>162</v>
      </c>
      <c r="AU328" s="257" t="s">
        <v>104</v>
      </c>
      <c r="AV328" s="14" t="s">
        <v>161</v>
      </c>
      <c r="AW328" s="14" t="s">
        <v>30</v>
      </c>
      <c r="AX328" s="14" t="s">
        <v>81</v>
      </c>
      <c r="AY328" s="257" t="s">
        <v>154</v>
      </c>
    </row>
    <row r="329" s="2" customFormat="1" ht="37.8" customHeight="1">
      <c r="A329" s="39"/>
      <c r="B329" s="40"/>
      <c r="C329" s="279" t="s">
        <v>404</v>
      </c>
      <c r="D329" s="279" t="s">
        <v>202</v>
      </c>
      <c r="E329" s="280" t="s">
        <v>542</v>
      </c>
      <c r="F329" s="281" t="s">
        <v>543</v>
      </c>
      <c r="G329" s="282" t="s">
        <v>160</v>
      </c>
      <c r="H329" s="283">
        <v>150.304</v>
      </c>
      <c r="I329" s="284"/>
      <c r="J329" s="285">
        <f>ROUND(I329*H329,2)</f>
        <v>0</v>
      </c>
      <c r="K329" s="286"/>
      <c r="L329" s="287"/>
      <c r="M329" s="288" t="s">
        <v>1</v>
      </c>
      <c r="N329" s="289" t="s">
        <v>39</v>
      </c>
      <c r="O329" s="92"/>
      <c r="P329" s="231">
        <f>O329*H329</f>
        <v>0</v>
      </c>
      <c r="Q329" s="231">
        <v>0.0051000000000000004</v>
      </c>
      <c r="R329" s="231">
        <f>Q329*H329</f>
        <v>0.76655040000000008</v>
      </c>
      <c r="S329" s="231">
        <v>0</v>
      </c>
      <c r="T329" s="232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3" t="s">
        <v>264</v>
      </c>
      <c r="AT329" s="233" t="s">
        <v>202</v>
      </c>
      <c r="AU329" s="233" t="s">
        <v>104</v>
      </c>
      <c r="AY329" s="18" t="s">
        <v>154</v>
      </c>
      <c r="BE329" s="234">
        <f>IF(N329="základní",J329,0)</f>
        <v>0</v>
      </c>
      <c r="BF329" s="234">
        <f>IF(N329="snížená",J329,0)</f>
        <v>0</v>
      </c>
      <c r="BG329" s="234">
        <f>IF(N329="zákl. přenesená",J329,0)</f>
        <v>0</v>
      </c>
      <c r="BH329" s="234">
        <f>IF(N329="sníž. přenesená",J329,0)</f>
        <v>0</v>
      </c>
      <c r="BI329" s="234">
        <f>IF(N329="nulová",J329,0)</f>
        <v>0</v>
      </c>
      <c r="BJ329" s="18" t="s">
        <v>104</v>
      </c>
      <c r="BK329" s="234">
        <f>ROUND(I329*H329,2)</f>
        <v>0</v>
      </c>
      <c r="BL329" s="18" t="s">
        <v>218</v>
      </c>
      <c r="BM329" s="233" t="s">
        <v>544</v>
      </c>
    </row>
    <row r="330" s="13" customFormat="1">
      <c r="A330" s="13"/>
      <c r="B330" s="235"/>
      <c r="C330" s="236"/>
      <c r="D330" s="237" t="s">
        <v>162</v>
      </c>
      <c r="E330" s="238" t="s">
        <v>1</v>
      </c>
      <c r="F330" s="239" t="s">
        <v>545</v>
      </c>
      <c r="G330" s="236"/>
      <c r="H330" s="240">
        <v>150.304</v>
      </c>
      <c r="I330" s="241"/>
      <c r="J330" s="236"/>
      <c r="K330" s="236"/>
      <c r="L330" s="242"/>
      <c r="M330" s="243"/>
      <c r="N330" s="244"/>
      <c r="O330" s="244"/>
      <c r="P330" s="244"/>
      <c r="Q330" s="244"/>
      <c r="R330" s="244"/>
      <c r="S330" s="244"/>
      <c r="T330" s="24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6" t="s">
        <v>162</v>
      </c>
      <c r="AU330" s="246" t="s">
        <v>104</v>
      </c>
      <c r="AV330" s="13" t="s">
        <v>104</v>
      </c>
      <c r="AW330" s="13" t="s">
        <v>30</v>
      </c>
      <c r="AX330" s="13" t="s">
        <v>73</v>
      </c>
      <c r="AY330" s="246" t="s">
        <v>154</v>
      </c>
    </row>
    <row r="331" s="14" customFormat="1">
      <c r="A331" s="14"/>
      <c r="B331" s="247"/>
      <c r="C331" s="248"/>
      <c r="D331" s="237" t="s">
        <v>162</v>
      </c>
      <c r="E331" s="249" t="s">
        <v>1</v>
      </c>
      <c r="F331" s="250" t="s">
        <v>164</v>
      </c>
      <c r="G331" s="248"/>
      <c r="H331" s="251">
        <v>150.304</v>
      </c>
      <c r="I331" s="252"/>
      <c r="J331" s="248"/>
      <c r="K331" s="248"/>
      <c r="L331" s="253"/>
      <c r="M331" s="254"/>
      <c r="N331" s="255"/>
      <c r="O331" s="255"/>
      <c r="P331" s="255"/>
      <c r="Q331" s="255"/>
      <c r="R331" s="255"/>
      <c r="S331" s="255"/>
      <c r="T331" s="25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7" t="s">
        <v>162</v>
      </c>
      <c r="AU331" s="257" t="s">
        <v>104</v>
      </c>
      <c r="AV331" s="14" t="s">
        <v>161</v>
      </c>
      <c r="AW331" s="14" t="s">
        <v>30</v>
      </c>
      <c r="AX331" s="14" t="s">
        <v>81</v>
      </c>
      <c r="AY331" s="257" t="s">
        <v>154</v>
      </c>
    </row>
    <row r="332" s="2" customFormat="1" ht="21.75" customHeight="1">
      <c r="A332" s="39"/>
      <c r="B332" s="40"/>
      <c r="C332" s="221" t="s">
        <v>546</v>
      </c>
      <c r="D332" s="221" t="s">
        <v>157</v>
      </c>
      <c r="E332" s="222" t="s">
        <v>547</v>
      </c>
      <c r="F332" s="223" t="s">
        <v>548</v>
      </c>
      <c r="G332" s="224" t="s">
        <v>222</v>
      </c>
      <c r="H332" s="225">
        <v>167.28</v>
      </c>
      <c r="I332" s="226"/>
      <c r="J332" s="227">
        <f>ROUND(I332*H332,2)</f>
        <v>0</v>
      </c>
      <c r="K332" s="228"/>
      <c r="L332" s="45"/>
      <c r="M332" s="229" t="s">
        <v>1</v>
      </c>
      <c r="N332" s="230" t="s">
        <v>39</v>
      </c>
      <c r="O332" s="92"/>
      <c r="P332" s="231">
        <f>O332*H332</f>
        <v>0</v>
      </c>
      <c r="Q332" s="231">
        <v>1.0000000000000001E-05</v>
      </c>
      <c r="R332" s="231">
        <f>Q332*H332</f>
        <v>0.0016728000000000001</v>
      </c>
      <c r="S332" s="231">
        <v>0</v>
      </c>
      <c r="T332" s="232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3" t="s">
        <v>218</v>
      </c>
      <c r="AT332" s="233" t="s">
        <v>157</v>
      </c>
      <c r="AU332" s="233" t="s">
        <v>104</v>
      </c>
      <c r="AY332" s="18" t="s">
        <v>154</v>
      </c>
      <c r="BE332" s="234">
        <f>IF(N332="základní",J332,0)</f>
        <v>0</v>
      </c>
      <c r="BF332" s="234">
        <f>IF(N332="snížená",J332,0)</f>
        <v>0</v>
      </c>
      <c r="BG332" s="234">
        <f>IF(N332="zákl. přenesená",J332,0)</f>
        <v>0</v>
      </c>
      <c r="BH332" s="234">
        <f>IF(N332="sníž. přenesená",J332,0)</f>
        <v>0</v>
      </c>
      <c r="BI332" s="234">
        <f>IF(N332="nulová",J332,0)</f>
        <v>0</v>
      </c>
      <c r="BJ332" s="18" t="s">
        <v>104</v>
      </c>
      <c r="BK332" s="234">
        <f>ROUND(I332*H332,2)</f>
        <v>0</v>
      </c>
      <c r="BL332" s="18" t="s">
        <v>218</v>
      </c>
      <c r="BM332" s="233" t="s">
        <v>549</v>
      </c>
    </row>
    <row r="333" s="13" customFormat="1">
      <c r="A333" s="13"/>
      <c r="B333" s="235"/>
      <c r="C333" s="236"/>
      <c r="D333" s="237" t="s">
        <v>162</v>
      </c>
      <c r="E333" s="238" t="s">
        <v>1</v>
      </c>
      <c r="F333" s="239" t="s">
        <v>550</v>
      </c>
      <c r="G333" s="236"/>
      <c r="H333" s="240">
        <v>42.759999999999998</v>
      </c>
      <c r="I333" s="241"/>
      <c r="J333" s="236"/>
      <c r="K333" s="236"/>
      <c r="L333" s="242"/>
      <c r="M333" s="243"/>
      <c r="N333" s="244"/>
      <c r="O333" s="244"/>
      <c r="P333" s="244"/>
      <c r="Q333" s="244"/>
      <c r="R333" s="244"/>
      <c r="S333" s="244"/>
      <c r="T333" s="24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6" t="s">
        <v>162</v>
      </c>
      <c r="AU333" s="246" t="s">
        <v>104</v>
      </c>
      <c r="AV333" s="13" t="s">
        <v>104</v>
      </c>
      <c r="AW333" s="13" t="s">
        <v>30</v>
      </c>
      <c r="AX333" s="13" t="s">
        <v>73</v>
      </c>
      <c r="AY333" s="246" t="s">
        <v>154</v>
      </c>
    </row>
    <row r="334" s="13" customFormat="1">
      <c r="A334" s="13"/>
      <c r="B334" s="235"/>
      <c r="C334" s="236"/>
      <c r="D334" s="237" t="s">
        <v>162</v>
      </c>
      <c r="E334" s="238" t="s">
        <v>1</v>
      </c>
      <c r="F334" s="239" t="s">
        <v>551</v>
      </c>
      <c r="G334" s="236"/>
      <c r="H334" s="240">
        <v>-8.8000000000000007</v>
      </c>
      <c r="I334" s="241"/>
      <c r="J334" s="236"/>
      <c r="K334" s="236"/>
      <c r="L334" s="242"/>
      <c r="M334" s="243"/>
      <c r="N334" s="244"/>
      <c r="O334" s="244"/>
      <c r="P334" s="244"/>
      <c r="Q334" s="244"/>
      <c r="R334" s="244"/>
      <c r="S334" s="244"/>
      <c r="T334" s="24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6" t="s">
        <v>162</v>
      </c>
      <c r="AU334" s="246" t="s">
        <v>104</v>
      </c>
      <c r="AV334" s="13" t="s">
        <v>104</v>
      </c>
      <c r="AW334" s="13" t="s">
        <v>30</v>
      </c>
      <c r="AX334" s="13" t="s">
        <v>73</v>
      </c>
      <c r="AY334" s="246" t="s">
        <v>154</v>
      </c>
    </row>
    <row r="335" s="13" customFormat="1">
      <c r="A335" s="13"/>
      <c r="B335" s="235"/>
      <c r="C335" s="236"/>
      <c r="D335" s="237" t="s">
        <v>162</v>
      </c>
      <c r="E335" s="238" t="s">
        <v>1</v>
      </c>
      <c r="F335" s="239" t="s">
        <v>552</v>
      </c>
      <c r="G335" s="236"/>
      <c r="H335" s="240">
        <v>153.72</v>
      </c>
      <c r="I335" s="241"/>
      <c r="J335" s="236"/>
      <c r="K335" s="236"/>
      <c r="L335" s="242"/>
      <c r="M335" s="243"/>
      <c r="N335" s="244"/>
      <c r="O335" s="244"/>
      <c r="P335" s="244"/>
      <c r="Q335" s="244"/>
      <c r="R335" s="244"/>
      <c r="S335" s="244"/>
      <c r="T335" s="24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6" t="s">
        <v>162</v>
      </c>
      <c r="AU335" s="246" t="s">
        <v>104</v>
      </c>
      <c r="AV335" s="13" t="s">
        <v>104</v>
      </c>
      <c r="AW335" s="13" t="s">
        <v>30</v>
      </c>
      <c r="AX335" s="13" t="s">
        <v>73</v>
      </c>
      <c r="AY335" s="246" t="s">
        <v>154</v>
      </c>
    </row>
    <row r="336" s="13" customFormat="1">
      <c r="A336" s="13"/>
      <c r="B336" s="235"/>
      <c r="C336" s="236"/>
      <c r="D336" s="237" t="s">
        <v>162</v>
      </c>
      <c r="E336" s="238" t="s">
        <v>1</v>
      </c>
      <c r="F336" s="239" t="s">
        <v>553</v>
      </c>
      <c r="G336" s="236"/>
      <c r="H336" s="240">
        <v>-20.399999999999999</v>
      </c>
      <c r="I336" s="241"/>
      <c r="J336" s="236"/>
      <c r="K336" s="236"/>
      <c r="L336" s="242"/>
      <c r="M336" s="243"/>
      <c r="N336" s="244"/>
      <c r="O336" s="244"/>
      <c r="P336" s="244"/>
      <c r="Q336" s="244"/>
      <c r="R336" s="244"/>
      <c r="S336" s="244"/>
      <c r="T336" s="24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6" t="s">
        <v>162</v>
      </c>
      <c r="AU336" s="246" t="s">
        <v>104</v>
      </c>
      <c r="AV336" s="13" t="s">
        <v>104</v>
      </c>
      <c r="AW336" s="13" t="s">
        <v>30</v>
      </c>
      <c r="AX336" s="13" t="s">
        <v>73</v>
      </c>
      <c r="AY336" s="246" t="s">
        <v>154</v>
      </c>
    </row>
    <row r="337" s="14" customFormat="1">
      <c r="A337" s="14"/>
      <c r="B337" s="247"/>
      <c r="C337" s="248"/>
      <c r="D337" s="237" t="s">
        <v>162</v>
      </c>
      <c r="E337" s="249" t="s">
        <v>1</v>
      </c>
      <c r="F337" s="250" t="s">
        <v>164</v>
      </c>
      <c r="G337" s="248"/>
      <c r="H337" s="251">
        <v>167.28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7" t="s">
        <v>162</v>
      </c>
      <c r="AU337" s="257" t="s">
        <v>104</v>
      </c>
      <c r="AV337" s="14" t="s">
        <v>161</v>
      </c>
      <c r="AW337" s="14" t="s">
        <v>30</v>
      </c>
      <c r="AX337" s="14" t="s">
        <v>81</v>
      </c>
      <c r="AY337" s="257" t="s">
        <v>154</v>
      </c>
    </row>
    <row r="338" s="2" customFormat="1" ht="16.5" customHeight="1">
      <c r="A338" s="39"/>
      <c r="B338" s="40"/>
      <c r="C338" s="279" t="s">
        <v>412</v>
      </c>
      <c r="D338" s="279" t="s">
        <v>202</v>
      </c>
      <c r="E338" s="280" t="s">
        <v>554</v>
      </c>
      <c r="F338" s="281" t="s">
        <v>555</v>
      </c>
      <c r="G338" s="282" t="s">
        <v>222</v>
      </c>
      <c r="H338" s="283">
        <v>170.62600000000001</v>
      </c>
      <c r="I338" s="284"/>
      <c r="J338" s="285">
        <f>ROUND(I338*H338,2)</f>
        <v>0</v>
      </c>
      <c r="K338" s="286"/>
      <c r="L338" s="287"/>
      <c r="M338" s="288" t="s">
        <v>1</v>
      </c>
      <c r="N338" s="289" t="s">
        <v>39</v>
      </c>
      <c r="O338" s="92"/>
      <c r="P338" s="231">
        <f>O338*H338</f>
        <v>0</v>
      </c>
      <c r="Q338" s="231">
        <v>0.00027999999999999998</v>
      </c>
      <c r="R338" s="231">
        <f>Q338*H338</f>
        <v>0.047775279999999996</v>
      </c>
      <c r="S338" s="231">
        <v>0</v>
      </c>
      <c r="T338" s="232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3" t="s">
        <v>264</v>
      </c>
      <c r="AT338" s="233" t="s">
        <v>202</v>
      </c>
      <c r="AU338" s="233" t="s">
        <v>104</v>
      </c>
      <c r="AY338" s="18" t="s">
        <v>154</v>
      </c>
      <c r="BE338" s="234">
        <f>IF(N338="základní",J338,0)</f>
        <v>0</v>
      </c>
      <c r="BF338" s="234">
        <f>IF(N338="snížená",J338,0)</f>
        <v>0</v>
      </c>
      <c r="BG338" s="234">
        <f>IF(N338="zákl. přenesená",J338,0)</f>
        <v>0</v>
      </c>
      <c r="BH338" s="234">
        <f>IF(N338="sníž. přenesená",J338,0)</f>
        <v>0</v>
      </c>
      <c r="BI338" s="234">
        <f>IF(N338="nulová",J338,0)</f>
        <v>0</v>
      </c>
      <c r="BJ338" s="18" t="s">
        <v>104</v>
      </c>
      <c r="BK338" s="234">
        <f>ROUND(I338*H338,2)</f>
        <v>0</v>
      </c>
      <c r="BL338" s="18" t="s">
        <v>218</v>
      </c>
      <c r="BM338" s="233" t="s">
        <v>556</v>
      </c>
    </row>
    <row r="339" s="13" customFormat="1">
      <c r="A339" s="13"/>
      <c r="B339" s="235"/>
      <c r="C339" s="236"/>
      <c r="D339" s="237" t="s">
        <v>162</v>
      </c>
      <c r="E339" s="238" t="s">
        <v>1</v>
      </c>
      <c r="F339" s="239" t="s">
        <v>557</v>
      </c>
      <c r="G339" s="236"/>
      <c r="H339" s="240">
        <v>170.62600000000001</v>
      </c>
      <c r="I339" s="241"/>
      <c r="J339" s="236"/>
      <c r="K339" s="236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162</v>
      </c>
      <c r="AU339" s="246" t="s">
        <v>104</v>
      </c>
      <c r="AV339" s="13" t="s">
        <v>104</v>
      </c>
      <c r="AW339" s="13" t="s">
        <v>30</v>
      </c>
      <c r="AX339" s="13" t="s">
        <v>73</v>
      </c>
      <c r="AY339" s="246" t="s">
        <v>154</v>
      </c>
    </row>
    <row r="340" s="14" customFormat="1">
      <c r="A340" s="14"/>
      <c r="B340" s="247"/>
      <c r="C340" s="248"/>
      <c r="D340" s="237" t="s">
        <v>162</v>
      </c>
      <c r="E340" s="249" t="s">
        <v>1</v>
      </c>
      <c r="F340" s="250" t="s">
        <v>164</v>
      </c>
      <c r="G340" s="248"/>
      <c r="H340" s="251">
        <v>170.62600000000001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7" t="s">
        <v>162</v>
      </c>
      <c r="AU340" s="257" t="s">
        <v>104</v>
      </c>
      <c r="AV340" s="14" t="s">
        <v>161</v>
      </c>
      <c r="AW340" s="14" t="s">
        <v>30</v>
      </c>
      <c r="AX340" s="14" t="s">
        <v>81</v>
      </c>
      <c r="AY340" s="257" t="s">
        <v>154</v>
      </c>
    </row>
    <row r="341" s="2" customFormat="1" ht="49.05" customHeight="1">
      <c r="A341" s="39"/>
      <c r="B341" s="40"/>
      <c r="C341" s="221" t="s">
        <v>416</v>
      </c>
      <c r="D341" s="221" t="s">
        <v>157</v>
      </c>
      <c r="E341" s="222" t="s">
        <v>558</v>
      </c>
      <c r="F341" s="223" t="s">
        <v>559</v>
      </c>
      <c r="G341" s="224" t="s">
        <v>229</v>
      </c>
      <c r="H341" s="225">
        <v>0.85699999999999998</v>
      </c>
      <c r="I341" s="226"/>
      <c r="J341" s="227">
        <f>ROUND(I341*H341,2)</f>
        <v>0</v>
      </c>
      <c r="K341" s="228"/>
      <c r="L341" s="45"/>
      <c r="M341" s="229" t="s">
        <v>1</v>
      </c>
      <c r="N341" s="230" t="s">
        <v>39</v>
      </c>
      <c r="O341" s="92"/>
      <c r="P341" s="231">
        <f>O341*H341</f>
        <v>0</v>
      </c>
      <c r="Q341" s="231">
        <v>0</v>
      </c>
      <c r="R341" s="231">
        <f>Q341*H341</f>
        <v>0</v>
      </c>
      <c r="S341" s="231">
        <v>0</v>
      </c>
      <c r="T341" s="232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3" t="s">
        <v>218</v>
      </c>
      <c r="AT341" s="233" t="s">
        <v>157</v>
      </c>
      <c r="AU341" s="233" t="s">
        <v>104</v>
      </c>
      <c r="AY341" s="18" t="s">
        <v>154</v>
      </c>
      <c r="BE341" s="234">
        <f>IF(N341="základní",J341,0)</f>
        <v>0</v>
      </c>
      <c r="BF341" s="234">
        <f>IF(N341="snížená",J341,0)</f>
        <v>0</v>
      </c>
      <c r="BG341" s="234">
        <f>IF(N341="zákl. přenesená",J341,0)</f>
        <v>0</v>
      </c>
      <c r="BH341" s="234">
        <f>IF(N341="sníž. přenesená",J341,0)</f>
        <v>0</v>
      </c>
      <c r="BI341" s="234">
        <f>IF(N341="nulová",J341,0)</f>
        <v>0</v>
      </c>
      <c r="BJ341" s="18" t="s">
        <v>104</v>
      </c>
      <c r="BK341" s="234">
        <f>ROUND(I341*H341,2)</f>
        <v>0</v>
      </c>
      <c r="BL341" s="18" t="s">
        <v>218</v>
      </c>
      <c r="BM341" s="233" t="s">
        <v>560</v>
      </c>
    </row>
    <row r="342" s="12" customFormat="1" ht="22.8" customHeight="1">
      <c r="A342" s="12"/>
      <c r="B342" s="205"/>
      <c r="C342" s="206"/>
      <c r="D342" s="207" t="s">
        <v>72</v>
      </c>
      <c r="E342" s="219" t="s">
        <v>561</v>
      </c>
      <c r="F342" s="219" t="s">
        <v>562</v>
      </c>
      <c r="G342" s="206"/>
      <c r="H342" s="206"/>
      <c r="I342" s="209"/>
      <c r="J342" s="220">
        <f>BK342</f>
        <v>0</v>
      </c>
      <c r="K342" s="206"/>
      <c r="L342" s="211"/>
      <c r="M342" s="212"/>
      <c r="N342" s="213"/>
      <c r="O342" s="213"/>
      <c r="P342" s="214">
        <f>SUM(P343:P366)</f>
        <v>0</v>
      </c>
      <c r="Q342" s="213"/>
      <c r="R342" s="214">
        <f>SUM(R343:R366)</f>
        <v>3.1053660000000001</v>
      </c>
      <c r="S342" s="213"/>
      <c r="T342" s="215">
        <f>SUM(T343:T366)</f>
        <v>1.5953625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6" t="s">
        <v>104</v>
      </c>
      <c r="AT342" s="217" t="s">
        <v>72</v>
      </c>
      <c r="AU342" s="217" t="s">
        <v>81</v>
      </c>
      <c r="AY342" s="216" t="s">
        <v>154</v>
      </c>
      <c r="BK342" s="218">
        <f>SUM(BK343:BK366)</f>
        <v>0</v>
      </c>
    </row>
    <row r="343" s="2" customFormat="1" ht="24.15" customHeight="1">
      <c r="A343" s="39"/>
      <c r="B343" s="40"/>
      <c r="C343" s="221" t="s">
        <v>563</v>
      </c>
      <c r="D343" s="221" t="s">
        <v>157</v>
      </c>
      <c r="E343" s="222" t="s">
        <v>564</v>
      </c>
      <c r="F343" s="223" t="s">
        <v>565</v>
      </c>
      <c r="G343" s="224" t="s">
        <v>160</v>
      </c>
      <c r="H343" s="225">
        <v>19.574999999999999</v>
      </c>
      <c r="I343" s="226"/>
      <c r="J343" s="227">
        <f>ROUND(I343*H343,2)</f>
        <v>0</v>
      </c>
      <c r="K343" s="228"/>
      <c r="L343" s="45"/>
      <c r="M343" s="229" t="s">
        <v>1</v>
      </c>
      <c r="N343" s="230" t="s">
        <v>39</v>
      </c>
      <c r="O343" s="92"/>
      <c r="P343" s="231">
        <f>O343*H343</f>
        <v>0</v>
      </c>
      <c r="Q343" s="231">
        <v>0</v>
      </c>
      <c r="R343" s="231">
        <f>Q343*H343</f>
        <v>0</v>
      </c>
      <c r="S343" s="231">
        <v>0.081500000000000003</v>
      </c>
      <c r="T343" s="232">
        <f>S343*H343</f>
        <v>1.5953625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3" t="s">
        <v>218</v>
      </c>
      <c r="AT343" s="233" t="s">
        <v>157</v>
      </c>
      <c r="AU343" s="233" t="s">
        <v>104</v>
      </c>
      <c r="AY343" s="18" t="s">
        <v>154</v>
      </c>
      <c r="BE343" s="234">
        <f>IF(N343="základní",J343,0)</f>
        <v>0</v>
      </c>
      <c r="BF343" s="234">
        <f>IF(N343="snížená",J343,0)</f>
        <v>0</v>
      </c>
      <c r="BG343" s="234">
        <f>IF(N343="zákl. přenesená",J343,0)</f>
        <v>0</v>
      </c>
      <c r="BH343" s="234">
        <f>IF(N343="sníž. přenesená",J343,0)</f>
        <v>0</v>
      </c>
      <c r="BI343" s="234">
        <f>IF(N343="nulová",J343,0)</f>
        <v>0</v>
      </c>
      <c r="BJ343" s="18" t="s">
        <v>104</v>
      </c>
      <c r="BK343" s="234">
        <f>ROUND(I343*H343,2)</f>
        <v>0</v>
      </c>
      <c r="BL343" s="18" t="s">
        <v>218</v>
      </c>
      <c r="BM343" s="233" t="s">
        <v>566</v>
      </c>
    </row>
    <row r="344" s="13" customFormat="1">
      <c r="A344" s="13"/>
      <c r="B344" s="235"/>
      <c r="C344" s="236"/>
      <c r="D344" s="237" t="s">
        <v>162</v>
      </c>
      <c r="E344" s="238" t="s">
        <v>1</v>
      </c>
      <c r="F344" s="239" t="s">
        <v>345</v>
      </c>
      <c r="G344" s="236"/>
      <c r="H344" s="240">
        <v>19.574999999999999</v>
      </c>
      <c r="I344" s="241"/>
      <c r="J344" s="236"/>
      <c r="K344" s="236"/>
      <c r="L344" s="242"/>
      <c r="M344" s="243"/>
      <c r="N344" s="244"/>
      <c r="O344" s="244"/>
      <c r="P344" s="244"/>
      <c r="Q344" s="244"/>
      <c r="R344" s="244"/>
      <c r="S344" s="244"/>
      <c r="T344" s="24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6" t="s">
        <v>162</v>
      </c>
      <c r="AU344" s="246" t="s">
        <v>104</v>
      </c>
      <c r="AV344" s="13" t="s">
        <v>104</v>
      </c>
      <c r="AW344" s="13" t="s">
        <v>30</v>
      </c>
      <c r="AX344" s="13" t="s">
        <v>73</v>
      </c>
      <c r="AY344" s="246" t="s">
        <v>154</v>
      </c>
    </row>
    <row r="345" s="14" customFormat="1">
      <c r="A345" s="14"/>
      <c r="B345" s="247"/>
      <c r="C345" s="248"/>
      <c r="D345" s="237" t="s">
        <v>162</v>
      </c>
      <c r="E345" s="249" t="s">
        <v>1</v>
      </c>
      <c r="F345" s="250" t="s">
        <v>164</v>
      </c>
      <c r="G345" s="248"/>
      <c r="H345" s="251">
        <v>19.574999999999999</v>
      </c>
      <c r="I345" s="252"/>
      <c r="J345" s="248"/>
      <c r="K345" s="248"/>
      <c r="L345" s="253"/>
      <c r="M345" s="254"/>
      <c r="N345" s="255"/>
      <c r="O345" s="255"/>
      <c r="P345" s="255"/>
      <c r="Q345" s="255"/>
      <c r="R345" s="255"/>
      <c r="S345" s="255"/>
      <c r="T345" s="25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7" t="s">
        <v>162</v>
      </c>
      <c r="AU345" s="257" t="s">
        <v>104</v>
      </c>
      <c r="AV345" s="14" t="s">
        <v>161</v>
      </c>
      <c r="AW345" s="14" t="s">
        <v>30</v>
      </c>
      <c r="AX345" s="14" t="s">
        <v>81</v>
      </c>
      <c r="AY345" s="257" t="s">
        <v>154</v>
      </c>
    </row>
    <row r="346" s="2" customFormat="1" ht="44.25" customHeight="1">
      <c r="A346" s="39"/>
      <c r="B346" s="40"/>
      <c r="C346" s="221" t="s">
        <v>419</v>
      </c>
      <c r="D346" s="221" t="s">
        <v>157</v>
      </c>
      <c r="E346" s="222" t="s">
        <v>567</v>
      </c>
      <c r="F346" s="223" t="s">
        <v>568</v>
      </c>
      <c r="G346" s="224" t="s">
        <v>160</v>
      </c>
      <c r="H346" s="225">
        <v>168.49500000000001</v>
      </c>
      <c r="I346" s="226"/>
      <c r="J346" s="227">
        <f>ROUND(I346*H346,2)</f>
        <v>0</v>
      </c>
      <c r="K346" s="228"/>
      <c r="L346" s="45"/>
      <c r="M346" s="229" t="s">
        <v>1</v>
      </c>
      <c r="N346" s="230" t="s">
        <v>39</v>
      </c>
      <c r="O346" s="92"/>
      <c r="P346" s="231">
        <f>O346*H346</f>
        <v>0</v>
      </c>
      <c r="Q346" s="231">
        <v>0.0051999999999999998</v>
      </c>
      <c r="R346" s="231">
        <f>Q346*H346</f>
        <v>0.87617400000000001</v>
      </c>
      <c r="S346" s="231">
        <v>0</v>
      </c>
      <c r="T346" s="232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3" t="s">
        <v>218</v>
      </c>
      <c r="AT346" s="233" t="s">
        <v>157</v>
      </c>
      <c r="AU346" s="233" t="s">
        <v>104</v>
      </c>
      <c r="AY346" s="18" t="s">
        <v>154</v>
      </c>
      <c r="BE346" s="234">
        <f>IF(N346="základní",J346,0)</f>
        <v>0</v>
      </c>
      <c r="BF346" s="234">
        <f>IF(N346="snížená",J346,0)</f>
        <v>0</v>
      </c>
      <c r="BG346" s="234">
        <f>IF(N346="zákl. přenesená",J346,0)</f>
        <v>0</v>
      </c>
      <c r="BH346" s="234">
        <f>IF(N346="sníž. přenesená",J346,0)</f>
        <v>0</v>
      </c>
      <c r="BI346" s="234">
        <f>IF(N346="nulová",J346,0)</f>
        <v>0</v>
      </c>
      <c r="BJ346" s="18" t="s">
        <v>104</v>
      </c>
      <c r="BK346" s="234">
        <f>ROUND(I346*H346,2)</f>
        <v>0</v>
      </c>
      <c r="BL346" s="18" t="s">
        <v>218</v>
      </c>
      <c r="BM346" s="233" t="s">
        <v>569</v>
      </c>
    </row>
    <row r="347" s="15" customFormat="1">
      <c r="A347" s="15"/>
      <c r="B347" s="258"/>
      <c r="C347" s="259"/>
      <c r="D347" s="237" t="s">
        <v>162</v>
      </c>
      <c r="E347" s="260" t="s">
        <v>1</v>
      </c>
      <c r="F347" s="261" t="s">
        <v>272</v>
      </c>
      <c r="G347" s="259"/>
      <c r="H347" s="260" t="s">
        <v>1</v>
      </c>
      <c r="I347" s="262"/>
      <c r="J347" s="259"/>
      <c r="K347" s="259"/>
      <c r="L347" s="263"/>
      <c r="M347" s="264"/>
      <c r="N347" s="265"/>
      <c r="O347" s="265"/>
      <c r="P347" s="265"/>
      <c r="Q347" s="265"/>
      <c r="R347" s="265"/>
      <c r="S347" s="265"/>
      <c r="T347" s="266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7" t="s">
        <v>162</v>
      </c>
      <c r="AU347" s="267" t="s">
        <v>104</v>
      </c>
      <c r="AV347" s="15" t="s">
        <v>81</v>
      </c>
      <c r="AW347" s="15" t="s">
        <v>30</v>
      </c>
      <c r="AX347" s="15" t="s">
        <v>73</v>
      </c>
      <c r="AY347" s="267" t="s">
        <v>154</v>
      </c>
    </row>
    <row r="348" s="13" customFormat="1">
      <c r="A348" s="13"/>
      <c r="B348" s="235"/>
      <c r="C348" s="236"/>
      <c r="D348" s="237" t="s">
        <v>162</v>
      </c>
      <c r="E348" s="238" t="s">
        <v>1</v>
      </c>
      <c r="F348" s="239" t="s">
        <v>570</v>
      </c>
      <c r="G348" s="236"/>
      <c r="H348" s="240">
        <v>23.760000000000002</v>
      </c>
      <c r="I348" s="241"/>
      <c r="J348" s="236"/>
      <c r="K348" s="236"/>
      <c r="L348" s="242"/>
      <c r="M348" s="243"/>
      <c r="N348" s="244"/>
      <c r="O348" s="244"/>
      <c r="P348" s="244"/>
      <c r="Q348" s="244"/>
      <c r="R348" s="244"/>
      <c r="S348" s="244"/>
      <c r="T348" s="24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6" t="s">
        <v>162</v>
      </c>
      <c r="AU348" s="246" t="s">
        <v>104</v>
      </c>
      <c r="AV348" s="13" t="s">
        <v>104</v>
      </c>
      <c r="AW348" s="13" t="s">
        <v>30</v>
      </c>
      <c r="AX348" s="13" t="s">
        <v>73</v>
      </c>
      <c r="AY348" s="246" t="s">
        <v>154</v>
      </c>
    </row>
    <row r="349" s="13" customFormat="1">
      <c r="A349" s="13"/>
      <c r="B349" s="235"/>
      <c r="C349" s="236"/>
      <c r="D349" s="237" t="s">
        <v>162</v>
      </c>
      <c r="E349" s="238" t="s">
        <v>1</v>
      </c>
      <c r="F349" s="239" t="s">
        <v>571</v>
      </c>
      <c r="G349" s="236"/>
      <c r="H349" s="240">
        <v>84.840000000000003</v>
      </c>
      <c r="I349" s="241"/>
      <c r="J349" s="236"/>
      <c r="K349" s="236"/>
      <c r="L349" s="242"/>
      <c r="M349" s="243"/>
      <c r="N349" s="244"/>
      <c r="O349" s="244"/>
      <c r="P349" s="244"/>
      <c r="Q349" s="244"/>
      <c r="R349" s="244"/>
      <c r="S349" s="244"/>
      <c r="T349" s="24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6" t="s">
        <v>162</v>
      </c>
      <c r="AU349" s="246" t="s">
        <v>104</v>
      </c>
      <c r="AV349" s="13" t="s">
        <v>104</v>
      </c>
      <c r="AW349" s="13" t="s">
        <v>30</v>
      </c>
      <c r="AX349" s="13" t="s">
        <v>73</v>
      </c>
      <c r="AY349" s="246" t="s">
        <v>154</v>
      </c>
    </row>
    <row r="350" s="13" customFormat="1">
      <c r="A350" s="13"/>
      <c r="B350" s="235"/>
      <c r="C350" s="236"/>
      <c r="D350" s="237" t="s">
        <v>162</v>
      </c>
      <c r="E350" s="238" t="s">
        <v>1</v>
      </c>
      <c r="F350" s="239" t="s">
        <v>572</v>
      </c>
      <c r="G350" s="236"/>
      <c r="H350" s="240">
        <v>-12.6</v>
      </c>
      <c r="I350" s="241"/>
      <c r="J350" s="236"/>
      <c r="K350" s="236"/>
      <c r="L350" s="242"/>
      <c r="M350" s="243"/>
      <c r="N350" s="244"/>
      <c r="O350" s="244"/>
      <c r="P350" s="244"/>
      <c r="Q350" s="244"/>
      <c r="R350" s="244"/>
      <c r="S350" s="244"/>
      <c r="T350" s="24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6" t="s">
        <v>162</v>
      </c>
      <c r="AU350" s="246" t="s">
        <v>104</v>
      </c>
      <c r="AV350" s="13" t="s">
        <v>104</v>
      </c>
      <c r="AW350" s="13" t="s">
        <v>30</v>
      </c>
      <c r="AX350" s="13" t="s">
        <v>73</v>
      </c>
      <c r="AY350" s="246" t="s">
        <v>154</v>
      </c>
    </row>
    <row r="351" s="15" customFormat="1">
      <c r="A351" s="15"/>
      <c r="B351" s="258"/>
      <c r="C351" s="259"/>
      <c r="D351" s="237" t="s">
        <v>162</v>
      </c>
      <c r="E351" s="260" t="s">
        <v>1</v>
      </c>
      <c r="F351" s="261" t="s">
        <v>258</v>
      </c>
      <c r="G351" s="259"/>
      <c r="H351" s="260" t="s">
        <v>1</v>
      </c>
      <c r="I351" s="262"/>
      <c r="J351" s="259"/>
      <c r="K351" s="259"/>
      <c r="L351" s="263"/>
      <c r="M351" s="264"/>
      <c r="N351" s="265"/>
      <c r="O351" s="265"/>
      <c r="P351" s="265"/>
      <c r="Q351" s="265"/>
      <c r="R351" s="265"/>
      <c r="S351" s="265"/>
      <c r="T351" s="266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7" t="s">
        <v>162</v>
      </c>
      <c r="AU351" s="267" t="s">
        <v>104</v>
      </c>
      <c r="AV351" s="15" t="s">
        <v>81</v>
      </c>
      <c r="AW351" s="15" t="s">
        <v>30</v>
      </c>
      <c r="AX351" s="15" t="s">
        <v>73</v>
      </c>
      <c r="AY351" s="267" t="s">
        <v>154</v>
      </c>
    </row>
    <row r="352" s="13" customFormat="1">
      <c r="A352" s="13"/>
      <c r="B352" s="235"/>
      <c r="C352" s="236"/>
      <c r="D352" s="237" t="s">
        <v>162</v>
      </c>
      <c r="E352" s="238" t="s">
        <v>1</v>
      </c>
      <c r="F352" s="239" t="s">
        <v>573</v>
      </c>
      <c r="G352" s="236"/>
      <c r="H352" s="240">
        <v>37.799999999999997</v>
      </c>
      <c r="I352" s="241"/>
      <c r="J352" s="236"/>
      <c r="K352" s="236"/>
      <c r="L352" s="242"/>
      <c r="M352" s="243"/>
      <c r="N352" s="244"/>
      <c r="O352" s="244"/>
      <c r="P352" s="244"/>
      <c r="Q352" s="244"/>
      <c r="R352" s="244"/>
      <c r="S352" s="244"/>
      <c r="T352" s="24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6" t="s">
        <v>162</v>
      </c>
      <c r="AU352" s="246" t="s">
        <v>104</v>
      </c>
      <c r="AV352" s="13" t="s">
        <v>104</v>
      </c>
      <c r="AW352" s="13" t="s">
        <v>30</v>
      </c>
      <c r="AX352" s="13" t="s">
        <v>73</v>
      </c>
      <c r="AY352" s="246" t="s">
        <v>154</v>
      </c>
    </row>
    <row r="353" s="15" customFormat="1">
      <c r="A353" s="15"/>
      <c r="B353" s="258"/>
      <c r="C353" s="259"/>
      <c r="D353" s="237" t="s">
        <v>162</v>
      </c>
      <c r="E353" s="260" t="s">
        <v>1</v>
      </c>
      <c r="F353" s="261" t="s">
        <v>574</v>
      </c>
      <c r="G353" s="259"/>
      <c r="H353" s="260" t="s">
        <v>1</v>
      </c>
      <c r="I353" s="262"/>
      <c r="J353" s="259"/>
      <c r="K353" s="259"/>
      <c r="L353" s="263"/>
      <c r="M353" s="264"/>
      <c r="N353" s="265"/>
      <c r="O353" s="265"/>
      <c r="P353" s="265"/>
      <c r="Q353" s="265"/>
      <c r="R353" s="265"/>
      <c r="S353" s="265"/>
      <c r="T353" s="266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7" t="s">
        <v>162</v>
      </c>
      <c r="AU353" s="267" t="s">
        <v>104</v>
      </c>
      <c r="AV353" s="15" t="s">
        <v>81</v>
      </c>
      <c r="AW353" s="15" t="s">
        <v>30</v>
      </c>
      <c r="AX353" s="15" t="s">
        <v>73</v>
      </c>
      <c r="AY353" s="267" t="s">
        <v>154</v>
      </c>
    </row>
    <row r="354" s="13" customFormat="1">
      <c r="A354" s="13"/>
      <c r="B354" s="235"/>
      <c r="C354" s="236"/>
      <c r="D354" s="237" t="s">
        <v>162</v>
      </c>
      <c r="E354" s="238" t="s">
        <v>1</v>
      </c>
      <c r="F354" s="239" t="s">
        <v>575</v>
      </c>
      <c r="G354" s="236"/>
      <c r="H354" s="240">
        <v>15.119999999999999</v>
      </c>
      <c r="I354" s="241"/>
      <c r="J354" s="236"/>
      <c r="K354" s="236"/>
      <c r="L354" s="242"/>
      <c r="M354" s="243"/>
      <c r="N354" s="244"/>
      <c r="O354" s="244"/>
      <c r="P354" s="244"/>
      <c r="Q354" s="244"/>
      <c r="R354" s="244"/>
      <c r="S354" s="244"/>
      <c r="T354" s="24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6" t="s">
        <v>162</v>
      </c>
      <c r="AU354" s="246" t="s">
        <v>104</v>
      </c>
      <c r="AV354" s="13" t="s">
        <v>104</v>
      </c>
      <c r="AW354" s="13" t="s">
        <v>30</v>
      </c>
      <c r="AX354" s="13" t="s">
        <v>73</v>
      </c>
      <c r="AY354" s="246" t="s">
        <v>154</v>
      </c>
    </row>
    <row r="355" s="13" customFormat="1">
      <c r="A355" s="13"/>
      <c r="B355" s="235"/>
      <c r="C355" s="236"/>
      <c r="D355" s="237" t="s">
        <v>162</v>
      </c>
      <c r="E355" s="238" t="s">
        <v>1</v>
      </c>
      <c r="F355" s="239" t="s">
        <v>576</v>
      </c>
      <c r="G355" s="236"/>
      <c r="H355" s="240">
        <v>19.574999999999999</v>
      </c>
      <c r="I355" s="241"/>
      <c r="J355" s="236"/>
      <c r="K355" s="236"/>
      <c r="L355" s="242"/>
      <c r="M355" s="243"/>
      <c r="N355" s="244"/>
      <c r="O355" s="244"/>
      <c r="P355" s="244"/>
      <c r="Q355" s="244"/>
      <c r="R355" s="244"/>
      <c r="S355" s="244"/>
      <c r="T355" s="24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6" t="s">
        <v>162</v>
      </c>
      <c r="AU355" s="246" t="s">
        <v>104</v>
      </c>
      <c r="AV355" s="13" t="s">
        <v>104</v>
      </c>
      <c r="AW355" s="13" t="s">
        <v>30</v>
      </c>
      <c r="AX355" s="13" t="s">
        <v>73</v>
      </c>
      <c r="AY355" s="246" t="s">
        <v>154</v>
      </c>
    </row>
    <row r="356" s="14" customFormat="1">
      <c r="A356" s="14"/>
      <c r="B356" s="247"/>
      <c r="C356" s="248"/>
      <c r="D356" s="237" t="s">
        <v>162</v>
      </c>
      <c r="E356" s="249" t="s">
        <v>112</v>
      </c>
      <c r="F356" s="250" t="s">
        <v>164</v>
      </c>
      <c r="G356" s="248"/>
      <c r="H356" s="251">
        <v>168.49500000000001</v>
      </c>
      <c r="I356" s="252"/>
      <c r="J356" s="248"/>
      <c r="K356" s="248"/>
      <c r="L356" s="253"/>
      <c r="M356" s="254"/>
      <c r="N356" s="255"/>
      <c r="O356" s="255"/>
      <c r="P356" s="255"/>
      <c r="Q356" s="255"/>
      <c r="R356" s="255"/>
      <c r="S356" s="255"/>
      <c r="T356" s="25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7" t="s">
        <v>162</v>
      </c>
      <c r="AU356" s="257" t="s">
        <v>104</v>
      </c>
      <c r="AV356" s="14" t="s">
        <v>161</v>
      </c>
      <c r="AW356" s="14" t="s">
        <v>30</v>
      </c>
      <c r="AX356" s="14" t="s">
        <v>81</v>
      </c>
      <c r="AY356" s="257" t="s">
        <v>154</v>
      </c>
    </row>
    <row r="357" s="2" customFormat="1" ht="24.15" customHeight="1">
      <c r="A357" s="39"/>
      <c r="B357" s="40"/>
      <c r="C357" s="279" t="s">
        <v>577</v>
      </c>
      <c r="D357" s="279" t="s">
        <v>202</v>
      </c>
      <c r="E357" s="280" t="s">
        <v>578</v>
      </c>
      <c r="F357" s="281" t="s">
        <v>579</v>
      </c>
      <c r="G357" s="282" t="s">
        <v>160</v>
      </c>
      <c r="H357" s="283">
        <v>176.91999999999999</v>
      </c>
      <c r="I357" s="284"/>
      <c r="J357" s="285">
        <f>ROUND(I357*H357,2)</f>
        <v>0</v>
      </c>
      <c r="K357" s="286"/>
      <c r="L357" s="287"/>
      <c r="M357" s="288" t="s">
        <v>1</v>
      </c>
      <c r="N357" s="289" t="s">
        <v>39</v>
      </c>
      <c r="O357" s="92"/>
      <c r="P357" s="231">
        <f>O357*H357</f>
        <v>0</v>
      </c>
      <c r="Q357" s="231">
        <v>0.0126</v>
      </c>
      <c r="R357" s="231">
        <f>Q357*H357</f>
        <v>2.2291919999999998</v>
      </c>
      <c r="S357" s="231">
        <v>0</v>
      </c>
      <c r="T357" s="232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3" t="s">
        <v>264</v>
      </c>
      <c r="AT357" s="233" t="s">
        <v>202</v>
      </c>
      <c r="AU357" s="233" t="s">
        <v>104</v>
      </c>
      <c r="AY357" s="18" t="s">
        <v>154</v>
      </c>
      <c r="BE357" s="234">
        <f>IF(N357="základní",J357,0)</f>
        <v>0</v>
      </c>
      <c r="BF357" s="234">
        <f>IF(N357="snížená",J357,0)</f>
        <v>0</v>
      </c>
      <c r="BG357" s="234">
        <f>IF(N357="zákl. přenesená",J357,0)</f>
        <v>0</v>
      </c>
      <c r="BH357" s="234">
        <f>IF(N357="sníž. přenesená",J357,0)</f>
        <v>0</v>
      </c>
      <c r="BI357" s="234">
        <f>IF(N357="nulová",J357,0)</f>
        <v>0</v>
      </c>
      <c r="BJ357" s="18" t="s">
        <v>104</v>
      </c>
      <c r="BK357" s="234">
        <f>ROUND(I357*H357,2)</f>
        <v>0</v>
      </c>
      <c r="BL357" s="18" t="s">
        <v>218</v>
      </c>
      <c r="BM357" s="233" t="s">
        <v>580</v>
      </c>
    </row>
    <row r="358" s="13" customFormat="1">
      <c r="A358" s="13"/>
      <c r="B358" s="235"/>
      <c r="C358" s="236"/>
      <c r="D358" s="237" t="s">
        <v>162</v>
      </c>
      <c r="E358" s="238" t="s">
        <v>1</v>
      </c>
      <c r="F358" s="239" t="s">
        <v>581</v>
      </c>
      <c r="G358" s="236"/>
      <c r="H358" s="240">
        <v>176.91999999999999</v>
      </c>
      <c r="I358" s="241"/>
      <c r="J358" s="236"/>
      <c r="K358" s="236"/>
      <c r="L358" s="242"/>
      <c r="M358" s="243"/>
      <c r="N358" s="244"/>
      <c r="O358" s="244"/>
      <c r="P358" s="244"/>
      <c r="Q358" s="244"/>
      <c r="R358" s="244"/>
      <c r="S358" s="244"/>
      <c r="T358" s="24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6" t="s">
        <v>162</v>
      </c>
      <c r="AU358" s="246" t="s">
        <v>104</v>
      </c>
      <c r="AV358" s="13" t="s">
        <v>104</v>
      </c>
      <c r="AW358" s="13" t="s">
        <v>30</v>
      </c>
      <c r="AX358" s="13" t="s">
        <v>73</v>
      </c>
      <c r="AY358" s="246" t="s">
        <v>154</v>
      </c>
    </row>
    <row r="359" s="14" customFormat="1">
      <c r="A359" s="14"/>
      <c r="B359" s="247"/>
      <c r="C359" s="248"/>
      <c r="D359" s="237" t="s">
        <v>162</v>
      </c>
      <c r="E359" s="249" t="s">
        <v>1</v>
      </c>
      <c r="F359" s="250" t="s">
        <v>164</v>
      </c>
      <c r="G359" s="248"/>
      <c r="H359" s="251">
        <v>176.91999999999999</v>
      </c>
      <c r="I359" s="252"/>
      <c r="J359" s="248"/>
      <c r="K359" s="248"/>
      <c r="L359" s="253"/>
      <c r="M359" s="254"/>
      <c r="N359" s="255"/>
      <c r="O359" s="255"/>
      <c r="P359" s="255"/>
      <c r="Q359" s="255"/>
      <c r="R359" s="255"/>
      <c r="S359" s="255"/>
      <c r="T359" s="25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7" t="s">
        <v>162</v>
      </c>
      <c r="AU359" s="257" t="s">
        <v>104</v>
      </c>
      <c r="AV359" s="14" t="s">
        <v>161</v>
      </c>
      <c r="AW359" s="14" t="s">
        <v>30</v>
      </c>
      <c r="AX359" s="14" t="s">
        <v>81</v>
      </c>
      <c r="AY359" s="257" t="s">
        <v>154</v>
      </c>
    </row>
    <row r="360" s="2" customFormat="1" ht="33" customHeight="1">
      <c r="A360" s="39"/>
      <c r="B360" s="40"/>
      <c r="C360" s="221" t="s">
        <v>423</v>
      </c>
      <c r="D360" s="221" t="s">
        <v>157</v>
      </c>
      <c r="E360" s="222" t="s">
        <v>582</v>
      </c>
      <c r="F360" s="223" t="s">
        <v>583</v>
      </c>
      <c r="G360" s="224" t="s">
        <v>160</v>
      </c>
      <c r="H360" s="225">
        <v>37.799999999999997</v>
      </c>
      <c r="I360" s="226"/>
      <c r="J360" s="227">
        <f>ROUND(I360*H360,2)</f>
        <v>0</v>
      </c>
      <c r="K360" s="228"/>
      <c r="L360" s="45"/>
      <c r="M360" s="229" t="s">
        <v>1</v>
      </c>
      <c r="N360" s="230" t="s">
        <v>39</v>
      </c>
      <c r="O360" s="92"/>
      <c r="P360" s="231">
        <f>O360*H360</f>
        <v>0</v>
      </c>
      <c r="Q360" s="231">
        <v>0</v>
      </c>
      <c r="R360" s="231">
        <f>Q360*H360</f>
        <v>0</v>
      </c>
      <c r="S360" s="231">
        <v>0</v>
      </c>
      <c r="T360" s="232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3" t="s">
        <v>218</v>
      </c>
      <c r="AT360" s="233" t="s">
        <v>157</v>
      </c>
      <c r="AU360" s="233" t="s">
        <v>104</v>
      </c>
      <c r="AY360" s="18" t="s">
        <v>154</v>
      </c>
      <c r="BE360" s="234">
        <f>IF(N360="základní",J360,0)</f>
        <v>0</v>
      </c>
      <c r="BF360" s="234">
        <f>IF(N360="snížená",J360,0)</f>
        <v>0</v>
      </c>
      <c r="BG360" s="234">
        <f>IF(N360="zákl. přenesená",J360,0)</f>
        <v>0</v>
      </c>
      <c r="BH360" s="234">
        <f>IF(N360="sníž. přenesená",J360,0)</f>
        <v>0</v>
      </c>
      <c r="BI360" s="234">
        <f>IF(N360="nulová",J360,0)</f>
        <v>0</v>
      </c>
      <c r="BJ360" s="18" t="s">
        <v>104</v>
      </c>
      <c r="BK360" s="234">
        <f>ROUND(I360*H360,2)</f>
        <v>0</v>
      </c>
      <c r="BL360" s="18" t="s">
        <v>218</v>
      </c>
      <c r="BM360" s="233" t="s">
        <v>584</v>
      </c>
    </row>
    <row r="361" s="15" customFormat="1">
      <c r="A361" s="15"/>
      <c r="B361" s="258"/>
      <c r="C361" s="259"/>
      <c r="D361" s="237" t="s">
        <v>162</v>
      </c>
      <c r="E361" s="260" t="s">
        <v>1</v>
      </c>
      <c r="F361" s="261" t="s">
        <v>258</v>
      </c>
      <c r="G361" s="259"/>
      <c r="H361" s="260" t="s">
        <v>1</v>
      </c>
      <c r="I361" s="262"/>
      <c r="J361" s="259"/>
      <c r="K361" s="259"/>
      <c r="L361" s="263"/>
      <c r="M361" s="264"/>
      <c r="N361" s="265"/>
      <c r="O361" s="265"/>
      <c r="P361" s="265"/>
      <c r="Q361" s="265"/>
      <c r="R361" s="265"/>
      <c r="S361" s="265"/>
      <c r="T361" s="266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7" t="s">
        <v>162</v>
      </c>
      <c r="AU361" s="267" t="s">
        <v>104</v>
      </c>
      <c r="AV361" s="15" t="s">
        <v>81</v>
      </c>
      <c r="AW361" s="15" t="s">
        <v>30</v>
      </c>
      <c r="AX361" s="15" t="s">
        <v>73</v>
      </c>
      <c r="AY361" s="267" t="s">
        <v>154</v>
      </c>
    </row>
    <row r="362" s="13" customFormat="1">
      <c r="A362" s="13"/>
      <c r="B362" s="235"/>
      <c r="C362" s="236"/>
      <c r="D362" s="237" t="s">
        <v>162</v>
      </c>
      <c r="E362" s="238" t="s">
        <v>1</v>
      </c>
      <c r="F362" s="239" t="s">
        <v>573</v>
      </c>
      <c r="G362" s="236"/>
      <c r="H362" s="240">
        <v>37.799999999999997</v>
      </c>
      <c r="I362" s="241"/>
      <c r="J362" s="236"/>
      <c r="K362" s="236"/>
      <c r="L362" s="242"/>
      <c r="M362" s="243"/>
      <c r="N362" s="244"/>
      <c r="O362" s="244"/>
      <c r="P362" s="244"/>
      <c r="Q362" s="244"/>
      <c r="R362" s="244"/>
      <c r="S362" s="244"/>
      <c r="T362" s="24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6" t="s">
        <v>162</v>
      </c>
      <c r="AU362" s="246" t="s">
        <v>104</v>
      </c>
      <c r="AV362" s="13" t="s">
        <v>104</v>
      </c>
      <c r="AW362" s="13" t="s">
        <v>30</v>
      </c>
      <c r="AX362" s="13" t="s">
        <v>73</v>
      </c>
      <c r="AY362" s="246" t="s">
        <v>154</v>
      </c>
    </row>
    <row r="363" s="14" customFormat="1">
      <c r="A363" s="14"/>
      <c r="B363" s="247"/>
      <c r="C363" s="248"/>
      <c r="D363" s="237" t="s">
        <v>162</v>
      </c>
      <c r="E363" s="249" t="s">
        <v>1</v>
      </c>
      <c r="F363" s="250" t="s">
        <v>164</v>
      </c>
      <c r="G363" s="248"/>
      <c r="H363" s="251">
        <v>37.799999999999997</v>
      </c>
      <c r="I363" s="252"/>
      <c r="J363" s="248"/>
      <c r="K363" s="248"/>
      <c r="L363" s="253"/>
      <c r="M363" s="254"/>
      <c r="N363" s="255"/>
      <c r="O363" s="255"/>
      <c r="P363" s="255"/>
      <c r="Q363" s="255"/>
      <c r="R363" s="255"/>
      <c r="S363" s="255"/>
      <c r="T363" s="25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7" t="s">
        <v>162</v>
      </c>
      <c r="AU363" s="257" t="s">
        <v>104</v>
      </c>
      <c r="AV363" s="14" t="s">
        <v>161</v>
      </c>
      <c r="AW363" s="14" t="s">
        <v>30</v>
      </c>
      <c r="AX363" s="14" t="s">
        <v>81</v>
      </c>
      <c r="AY363" s="257" t="s">
        <v>154</v>
      </c>
    </row>
    <row r="364" s="2" customFormat="1" ht="33" customHeight="1">
      <c r="A364" s="39"/>
      <c r="B364" s="40"/>
      <c r="C364" s="221" t="s">
        <v>585</v>
      </c>
      <c r="D364" s="221" t="s">
        <v>157</v>
      </c>
      <c r="E364" s="222" t="s">
        <v>586</v>
      </c>
      <c r="F364" s="223" t="s">
        <v>587</v>
      </c>
      <c r="G364" s="224" t="s">
        <v>160</v>
      </c>
      <c r="H364" s="225">
        <v>168.49500000000001</v>
      </c>
      <c r="I364" s="226"/>
      <c r="J364" s="227">
        <f>ROUND(I364*H364,2)</f>
        <v>0</v>
      </c>
      <c r="K364" s="228"/>
      <c r="L364" s="45"/>
      <c r="M364" s="229" t="s">
        <v>1</v>
      </c>
      <c r="N364" s="230" t="s">
        <v>39</v>
      </c>
      <c r="O364" s="92"/>
      <c r="P364" s="231">
        <f>O364*H364</f>
        <v>0</v>
      </c>
      <c r="Q364" s="231">
        <v>0</v>
      </c>
      <c r="R364" s="231">
        <f>Q364*H364</f>
        <v>0</v>
      </c>
      <c r="S364" s="231">
        <v>0</v>
      </c>
      <c r="T364" s="232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3" t="s">
        <v>218</v>
      </c>
      <c r="AT364" s="233" t="s">
        <v>157</v>
      </c>
      <c r="AU364" s="233" t="s">
        <v>104</v>
      </c>
      <c r="AY364" s="18" t="s">
        <v>154</v>
      </c>
      <c r="BE364" s="234">
        <f>IF(N364="základní",J364,0)</f>
        <v>0</v>
      </c>
      <c r="BF364" s="234">
        <f>IF(N364="snížená",J364,0)</f>
        <v>0</v>
      </c>
      <c r="BG364" s="234">
        <f>IF(N364="zákl. přenesená",J364,0)</f>
        <v>0</v>
      </c>
      <c r="BH364" s="234">
        <f>IF(N364="sníž. přenesená",J364,0)</f>
        <v>0</v>
      </c>
      <c r="BI364" s="234">
        <f>IF(N364="nulová",J364,0)</f>
        <v>0</v>
      </c>
      <c r="BJ364" s="18" t="s">
        <v>104</v>
      </c>
      <c r="BK364" s="234">
        <f>ROUND(I364*H364,2)</f>
        <v>0</v>
      </c>
      <c r="BL364" s="18" t="s">
        <v>218</v>
      </c>
      <c r="BM364" s="233" t="s">
        <v>588</v>
      </c>
    </row>
    <row r="365" s="2" customFormat="1" ht="33" customHeight="1">
      <c r="A365" s="39"/>
      <c r="B365" s="40"/>
      <c r="C365" s="221" t="s">
        <v>426</v>
      </c>
      <c r="D365" s="221" t="s">
        <v>157</v>
      </c>
      <c r="E365" s="222" t="s">
        <v>589</v>
      </c>
      <c r="F365" s="223" t="s">
        <v>590</v>
      </c>
      <c r="G365" s="224" t="s">
        <v>160</v>
      </c>
      <c r="H365" s="225">
        <v>168.49500000000001</v>
      </c>
      <c r="I365" s="226"/>
      <c r="J365" s="227">
        <f>ROUND(I365*H365,2)</f>
        <v>0</v>
      </c>
      <c r="K365" s="228"/>
      <c r="L365" s="45"/>
      <c r="M365" s="229" t="s">
        <v>1</v>
      </c>
      <c r="N365" s="230" t="s">
        <v>39</v>
      </c>
      <c r="O365" s="92"/>
      <c r="P365" s="231">
        <f>O365*H365</f>
        <v>0</v>
      </c>
      <c r="Q365" s="231">
        <v>0</v>
      </c>
      <c r="R365" s="231">
        <f>Q365*H365</f>
        <v>0</v>
      </c>
      <c r="S365" s="231">
        <v>0</v>
      </c>
      <c r="T365" s="232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3" t="s">
        <v>218</v>
      </c>
      <c r="AT365" s="233" t="s">
        <v>157</v>
      </c>
      <c r="AU365" s="233" t="s">
        <v>104</v>
      </c>
      <c r="AY365" s="18" t="s">
        <v>154</v>
      </c>
      <c r="BE365" s="234">
        <f>IF(N365="základní",J365,0)</f>
        <v>0</v>
      </c>
      <c r="BF365" s="234">
        <f>IF(N365="snížená",J365,0)</f>
        <v>0</v>
      </c>
      <c r="BG365" s="234">
        <f>IF(N365="zákl. přenesená",J365,0)</f>
        <v>0</v>
      </c>
      <c r="BH365" s="234">
        <f>IF(N365="sníž. přenesená",J365,0)</f>
        <v>0</v>
      </c>
      <c r="BI365" s="234">
        <f>IF(N365="nulová",J365,0)</f>
        <v>0</v>
      </c>
      <c r="BJ365" s="18" t="s">
        <v>104</v>
      </c>
      <c r="BK365" s="234">
        <f>ROUND(I365*H365,2)</f>
        <v>0</v>
      </c>
      <c r="BL365" s="18" t="s">
        <v>218</v>
      </c>
      <c r="BM365" s="233" t="s">
        <v>591</v>
      </c>
    </row>
    <row r="366" s="2" customFormat="1" ht="49.05" customHeight="1">
      <c r="A366" s="39"/>
      <c r="B366" s="40"/>
      <c r="C366" s="221" t="s">
        <v>592</v>
      </c>
      <c r="D366" s="221" t="s">
        <v>157</v>
      </c>
      <c r="E366" s="222" t="s">
        <v>593</v>
      </c>
      <c r="F366" s="223" t="s">
        <v>594</v>
      </c>
      <c r="G366" s="224" t="s">
        <v>229</v>
      </c>
      <c r="H366" s="225">
        <v>3.105</v>
      </c>
      <c r="I366" s="226"/>
      <c r="J366" s="227">
        <f>ROUND(I366*H366,2)</f>
        <v>0</v>
      </c>
      <c r="K366" s="228"/>
      <c r="L366" s="45"/>
      <c r="M366" s="229" t="s">
        <v>1</v>
      </c>
      <c r="N366" s="230" t="s">
        <v>39</v>
      </c>
      <c r="O366" s="92"/>
      <c r="P366" s="231">
        <f>O366*H366</f>
        <v>0</v>
      </c>
      <c r="Q366" s="231">
        <v>0</v>
      </c>
      <c r="R366" s="231">
        <f>Q366*H366</f>
        <v>0</v>
      </c>
      <c r="S366" s="231">
        <v>0</v>
      </c>
      <c r="T366" s="232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3" t="s">
        <v>218</v>
      </c>
      <c r="AT366" s="233" t="s">
        <v>157</v>
      </c>
      <c r="AU366" s="233" t="s">
        <v>104</v>
      </c>
      <c r="AY366" s="18" t="s">
        <v>154</v>
      </c>
      <c r="BE366" s="234">
        <f>IF(N366="základní",J366,0)</f>
        <v>0</v>
      </c>
      <c r="BF366" s="234">
        <f>IF(N366="snížená",J366,0)</f>
        <v>0</v>
      </c>
      <c r="BG366" s="234">
        <f>IF(N366="zákl. přenesená",J366,0)</f>
        <v>0</v>
      </c>
      <c r="BH366" s="234">
        <f>IF(N366="sníž. přenesená",J366,0)</f>
        <v>0</v>
      </c>
      <c r="BI366" s="234">
        <f>IF(N366="nulová",J366,0)</f>
        <v>0</v>
      </c>
      <c r="BJ366" s="18" t="s">
        <v>104</v>
      </c>
      <c r="BK366" s="234">
        <f>ROUND(I366*H366,2)</f>
        <v>0</v>
      </c>
      <c r="BL366" s="18" t="s">
        <v>218</v>
      </c>
      <c r="BM366" s="233" t="s">
        <v>595</v>
      </c>
    </row>
    <row r="367" s="12" customFormat="1" ht="22.8" customHeight="1">
      <c r="A367" s="12"/>
      <c r="B367" s="205"/>
      <c r="C367" s="206"/>
      <c r="D367" s="207" t="s">
        <v>72</v>
      </c>
      <c r="E367" s="219" t="s">
        <v>596</v>
      </c>
      <c r="F367" s="219" t="s">
        <v>597</v>
      </c>
      <c r="G367" s="206"/>
      <c r="H367" s="206"/>
      <c r="I367" s="209"/>
      <c r="J367" s="220">
        <f>BK367</f>
        <v>0</v>
      </c>
      <c r="K367" s="206"/>
      <c r="L367" s="211"/>
      <c r="M367" s="212"/>
      <c r="N367" s="213"/>
      <c r="O367" s="213"/>
      <c r="P367" s="214">
        <f>SUM(P368:P377)</f>
        <v>0</v>
      </c>
      <c r="Q367" s="213"/>
      <c r="R367" s="214">
        <f>SUM(R368:R377)</f>
        <v>0</v>
      </c>
      <c r="S367" s="213"/>
      <c r="T367" s="215">
        <f>SUM(T368:T377)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6" t="s">
        <v>104</v>
      </c>
      <c r="AT367" s="217" t="s">
        <v>72</v>
      </c>
      <c r="AU367" s="217" t="s">
        <v>81</v>
      </c>
      <c r="AY367" s="216" t="s">
        <v>154</v>
      </c>
      <c r="BK367" s="218">
        <f>SUM(BK368:BK377)</f>
        <v>0</v>
      </c>
    </row>
    <row r="368" s="2" customFormat="1" ht="37.8" customHeight="1">
      <c r="A368" s="39"/>
      <c r="B368" s="40"/>
      <c r="C368" s="221" t="s">
        <v>430</v>
      </c>
      <c r="D368" s="221" t="s">
        <v>157</v>
      </c>
      <c r="E368" s="222" t="s">
        <v>598</v>
      </c>
      <c r="F368" s="223" t="s">
        <v>599</v>
      </c>
      <c r="G368" s="224" t="s">
        <v>160</v>
      </c>
      <c r="H368" s="225">
        <v>44.473999999999997</v>
      </c>
      <c r="I368" s="226"/>
      <c r="J368" s="227">
        <f>ROUND(I368*H368,2)</f>
        <v>0</v>
      </c>
      <c r="K368" s="228"/>
      <c r="L368" s="45"/>
      <c r="M368" s="229" t="s">
        <v>1</v>
      </c>
      <c r="N368" s="230" t="s">
        <v>39</v>
      </c>
      <c r="O368" s="92"/>
      <c r="P368" s="231">
        <f>O368*H368</f>
        <v>0</v>
      </c>
      <c r="Q368" s="231">
        <v>0</v>
      </c>
      <c r="R368" s="231">
        <f>Q368*H368</f>
        <v>0</v>
      </c>
      <c r="S368" s="231">
        <v>0</v>
      </c>
      <c r="T368" s="232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3" t="s">
        <v>218</v>
      </c>
      <c r="AT368" s="233" t="s">
        <v>157</v>
      </c>
      <c r="AU368" s="233" t="s">
        <v>104</v>
      </c>
      <c r="AY368" s="18" t="s">
        <v>154</v>
      </c>
      <c r="BE368" s="234">
        <f>IF(N368="základní",J368,0)</f>
        <v>0</v>
      </c>
      <c r="BF368" s="234">
        <f>IF(N368="snížená",J368,0)</f>
        <v>0</v>
      </c>
      <c r="BG368" s="234">
        <f>IF(N368="zákl. přenesená",J368,0)</f>
        <v>0</v>
      </c>
      <c r="BH368" s="234">
        <f>IF(N368="sníž. přenesená",J368,0)</f>
        <v>0</v>
      </c>
      <c r="BI368" s="234">
        <f>IF(N368="nulová",J368,0)</f>
        <v>0</v>
      </c>
      <c r="BJ368" s="18" t="s">
        <v>104</v>
      </c>
      <c r="BK368" s="234">
        <f>ROUND(I368*H368,2)</f>
        <v>0</v>
      </c>
      <c r="BL368" s="18" t="s">
        <v>218</v>
      </c>
      <c r="BM368" s="233" t="s">
        <v>600</v>
      </c>
    </row>
    <row r="369" s="15" customFormat="1">
      <c r="A369" s="15"/>
      <c r="B369" s="258"/>
      <c r="C369" s="259"/>
      <c r="D369" s="237" t="s">
        <v>162</v>
      </c>
      <c r="E369" s="260" t="s">
        <v>1</v>
      </c>
      <c r="F369" s="261" t="s">
        <v>601</v>
      </c>
      <c r="G369" s="259"/>
      <c r="H369" s="260" t="s">
        <v>1</v>
      </c>
      <c r="I369" s="262"/>
      <c r="J369" s="259"/>
      <c r="K369" s="259"/>
      <c r="L369" s="263"/>
      <c r="M369" s="264"/>
      <c r="N369" s="265"/>
      <c r="O369" s="265"/>
      <c r="P369" s="265"/>
      <c r="Q369" s="265"/>
      <c r="R369" s="265"/>
      <c r="S369" s="265"/>
      <c r="T369" s="266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7" t="s">
        <v>162</v>
      </c>
      <c r="AU369" s="267" t="s">
        <v>104</v>
      </c>
      <c r="AV369" s="15" t="s">
        <v>81</v>
      </c>
      <c r="AW369" s="15" t="s">
        <v>30</v>
      </c>
      <c r="AX369" s="15" t="s">
        <v>73</v>
      </c>
      <c r="AY369" s="267" t="s">
        <v>154</v>
      </c>
    </row>
    <row r="370" s="13" customFormat="1">
      <c r="A370" s="13"/>
      <c r="B370" s="235"/>
      <c r="C370" s="236"/>
      <c r="D370" s="237" t="s">
        <v>162</v>
      </c>
      <c r="E370" s="238" t="s">
        <v>1</v>
      </c>
      <c r="F370" s="239" t="s">
        <v>602</v>
      </c>
      <c r="G370" s="236"/>
      <c r="H370" s="240">
        <v>21.600000000000001</v>
      </c>
      <c r="I370" s="241"/>
      <c r="J370" s="236"/>
      <c r="K370" s="236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162</v>
      </c>
      <c r="AU370" s="246" t="s">
        <v>104</v>
      </c>
      <c r="AV370" s="13" t="s">
        <v>104</v>
      </c>
      <c r="AW370" s="13" t="s">
        <v>30</v>
      </c>
      <c r="AX370" s="13" t="s">
        <v>73</v>
      </c>
      <c r="AY370" s="246" t="s">
        <v>154</v>
      </c>
    </row>
    <row r="371" s="15" customFormat="1">
      <c r="A371" s="15"/>
      <c r="B371" s="258"/>
      <c r="C371" s="259"/>
      <c r="D371" s="237" t="s">
        <v>162</v>
      </c>
      <c r="E371" s="260" t="s">
        <v>1</v>
      </c>
      <c r="F371" s="261" t="s">
        <v>603</v>
      </c>
      <c r="G371" s="259"/>
      <c r="H371" s="260" t="s">
        <v>1</v>
      </c>
      <c r="I371" s="262"/>
      <c r="J371" s="259"/>
      <c r="K371" s="259"/>
      <c r="L371" s="263"/>
      <c r="M371" s="264"/>
      <c r="N371" s="265"/>
      <c r="O371" s="265"/>
      <c r="P371" s="265"/>
      <c r="Q371" s="265"/>
      <c r="R371" s="265"/>
      <c r="S371" s="265"/>
      <c r="T371" s="266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7" t="s">
        <v>162</v>
      </c>
      <c r="AU371" s="267" t="s">
        <v>104</v>
      </c>
      <c r="AV371" s="15" t="s">
        <v>81</v>
      </c>
      <c r="AW371" s="15" t="s">
        <v>30</v>
      </c>
      <c r="AX371" s="15" t="s">
        <v>73</v>
      </c>
      <c r="AY371" s="267" t="s">
        <v>154</v>
      </c>
    </row>
    <row r="372" s="13" customFormat="1">
      <c r="A372" s="13"/>
      <c r="B372" s="235"/>
      <c r="C372" s="236"/>
      <c r="D372" s="237" t="s">
        <v>162</v>
      </c>
      <c r="E372" s="238" t="s">
        <v>1</v>
      </c>
      <c r="F372" s="239" t="s">
        <v>604</v>
      </c>
      <c r="G372" s="236"/>
      <c r="H372" s="240">
        <v>15.26</v>
      </c>
      <c r="I372" s="241"/>
      <c r="J372" s="236"/>
      <c r="K372" s="236"/>
      <c r="L372" s="242"/>
      <c r="M372" s="243"/>
      <c r="N372" s="244"/>
      <c r="O372" s="244"/>
      <c r="P372" s="244"/>
      <c r="Q372" s="244"/>
      <c r="R372" s="244"/>
      <c r="S372" s="244"/>
      <c r="T372" s="24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6" t="s">
        <v>162</v>
      </c>
      <c r="AU372" s="246" t="s">
        <v>104</v>
      </c>
      <c r="AV372" s="13" t="s">
        <v>104</v>
      </c>
      <c r="AW372" s="13" t="s">
        <v>30</v>
      </c>
      <c r="AX372" s="13" t="s">
        <v>73</v>
      </c>
      <c r="AY372" s="246" t="s">
        <v>154</v>
      </c>
    </row>
    <row r="373" s="15" customFormat="1">
      <c r="A373" s="15"/>
      <c r="B373" s="258"/>
      <c r="C373" s="259"/>
      <c r="D373" s="237" t="s">
        <v>162</v>
      </c>
      <c r="E373" s="260" t="s">
        <v>1</v>
      </c>
      <c r="F373" s="261" t="s">
        <v>605</v>
      </c>
      <c r="G373" s="259"/>
      <c r="H373" s="260" t="s">
        <v>1</v>
      </c>
      <c r="I373" s="262"/>
      <c r="J373" s="259"/>
      <c r="K373" s="259"/>
      <c r="L373" s="263"/>
      <c r="M373" s="264"/>
      <c r="N373" s="265"/>
      <c r="O373" s="265"/>
      <c r="P373" s="265"/>
      <c r="Q373" s="265"/>
      <c r="R373" s="265"/>
      <c r="S373" s="265"/>
      <c r="T373" s="266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7" t="s">
        <v>162</v>
      </c>
      <c r="AU373" s="267" t="s">
        <v>104</v>
      </c>
      <c r="AV373" s="15" t="s">
        <v>81</v>
      </c>
      <c r="AW373" s="15" t="s">
        <v>30</v>
      </c>
      <c r="AX373" s="15" t="s">
        <v>73</v>
      </c>
      <c r="AY373" s="267" t="s">
        <v>154</v>
      </c>
    </row>
    <row r="374" s="13" customFormat="1">
      <c r="A374" s="13"/>
      <c r="B374" s="235"/>
      <c r="C374" s="236"/>
      <c r="D374" s="237" t="s">
        <v>162</v>
      </c>
      <c r="E374" s="238" t="s">
        <v>1</v>
      </c>
      <c r="F374" s="239" t="s">
        <v>606</v>
      </c>
      <c r="G374" s="236"/>
      <c r="H374" s="240">
        <v>7.6139999999999999</v>
      </c>
      <c r="I374" s="241"/>
      <c r="J374" s="236"/>
      <c r="K374" s="236"/>
      <c r="L374" s="242"/>
      <c r="M374" s="243"/>
      <c r="N374" s="244"/>
      <c r="O374" s="244"/>
      <c r="P374" s="244"/>
      <c r="Q374" s="244"/>
      <c r="R374" s="244"/>
      <c r="S374" s="244"/>
      <c r="T374" s="24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6" t="s">
        <v>162</v>
      </c>
      <c r="AU374" s="246" t="s">
        <v>104</v>
      </c>
      <c r="AV374" s="13" t="s">
        <v>104</v>
      </c>
      <c r="AW374" s="13" t="s">
        <v>30</v>
      </c>
      <c r="AX374" s="13" t="s">
        <v>73</v>
      </c>
      <c r="AY374" s="246" t="s">
        <v>154</v>
      </c>
    </row>
    <row r="375" s="14" customFormat="1">
      <c r="A375" s="14"/>
      <c r="B375" s="247"/>
      <c r="C375" s="248"/>
      <c r="D375" s="237" t="s">
        <v>162</v>
      </c>
      <c r="E375" s="249" t="s">
        <v>1</v>
      </c>
      <c r="F375" s="250" t="s">
        <v>164</v>
      </c>
      <c r="G375" s="248"/>
      <c r="H375" s="251">
        <v>44.473999999999997</v>
      </c>
      <c r="I375" s="252"/>
      <c r="J375" s="248"/>
      <c r="K375" s="248"/>
      <c r="L375" s="253"/>
      <c r="M375" s="254"/>
      <c r="N375" s="255"/>
      <c r="O375" s="255"/>
      <c r="P375" s="255"/>
      <c r="Q375" s="255"/>
      <c r="R375" s="255"/>
      <c r="S375" s="255"/>
      <c r="T375" s="25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7" t="s">
        <v>162</v>
      </c>
      <c r="AU375" s="257" t="s">
        <v>104</v>
      </c>
      <c r="AV375" s="14" t="s">
        <v>161</v>
      </c>
      <c r="AW375" s="14" t="s">
        <v>30</v>
      </c>
      <c r="AX375" s="14" t="s">
        <v>81</v>
      </c>
      <c r="AY375" s="257" t="s">
        <v>154</v>
      </c>
    </row>
    <row r="376" s="2" customFormat="1" ht="24.15" customHeight="1">
      <c r="A376" s="39"/>
      <c r="B376" s="40"/>
      <c r="C376" s="221" t="s">
        <v>607</v>
      </c>
      <c r="D376" s="221" t="s">
        <v>157</v>
      </c>
      <c r="E376" s="222" t="s">
        <v>608</v>
      </c>
      <c r="F376" s="223" t="s">
        <v>609</v>
      </c>
      <c r="G376" s="224" t="s">
        <v>160</v>
      </c>
      <c r="H376" s="225">
        <v>44.473999999999997</v>
      </c>
      <c r="I376" s="226"/>
      <c r="J376" s="227">
        <f>ROUND(I376*H376,2)</f>
        <v>0</v>
      </c>
      <c r="K376" s="228"/>
      <c r="L376" s="45"/>
      <c r="M376" s="229" t="s">
        <v>1</v>
      </c>
      <c r="N376" s="230" t="s">
        <v>39</v>
      </c>
      <c r="O376" s="92"/>
      <c r="P376" s="231">
        <f>O376*H376</f>
        <v>0</v>
      </c>
      <c r="Q376" s="231">
        <v>0</v>
      </c>
      <c r="R376" s="231">
        <f>Q376*H376</f>
        <v>0</v>
      </c>
      <c r="S376" s="231">
        <v>0</v>
      </c>
      <c r="T376" s="232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3" t="s">
        <v>218</v>
      </c>
      <c r="AT376" s="233" t="s">
        <v>157</v>
      </c>
      <c r="AU376" s="233" t="s">
        <v>104</v>
      </c>
      <c r="AY376" s="18" t="s">
        <v>154</v>
      </c>
      <c r="BE376" s="234">
        <f>IF(N376="základní",J376,0)</f>
        <v>0</v>
      </c>
      <c r="BF376" s="234">
        <f>IF(N376="snížená",J376,0)</f>
        <v>0</v>
      </c>
      <c r="BG376" s="234">
        <f>IF(N376="zákl. přenesená",J376,0)</f>
        <v>0</v>
      </c>
      <c r="BH376" s="234">
        <f>IF(N376="sníž. přenesená",J376,0)</f>
        <v>0</v>
      </c>
      <c r="BI376" s="234">
        <f>IF(N376="nulová",J376,0)</f>
        <v>0</v>
      </c>
      <c r="BJ376" s="18" t="s">
        <v>104</v>
      </c>
      <c r="BK376" s="234">
        <f>ROUND(I376*H376,2)</f>
        <v>0</v>
      </c>
      <c r="BL376" s="18" t="s">
        <v>218</v>
      </c>
      <c r="BM376" s="233" t="s">
        <v>610</v>
      </c>
    </row>
    <row r="377" s="2" customFormat="1" ht="24.15" customHeight="1">
      <c r="A377" s="39"/>
      <c r="B377" s="40"/>
      <c r="C377" s="221" t="s">
        <v>433</v>
      </c>
      <c r="D377" s="221" t="s">
        <v>157</v>
      </c>
      <c r="E377" s="222" t="s">
        <v>611</v>
      </c>
      <c r="F377" s="223" t="s">
        <v>612</v>
      </c>
      <c r="G377" s="224" t="s">
        <v>160</v>
      </c>
      <c r="H377" s="225">
        <v>44.473999999999997</v>
      </c>
      <c r="I377" s="226"/>
      <c r="J377" s="227">
        <f>ROUND(I377*H377,2)</f>
        <v>0</v>
      </c>
      <c r="K377" s="228"/>
      <c r="L377" s="45"/>
      <c r="M377" s="229" t="s">
        <v>1</v>
      </c>
      <c r="N377" s="230" t="s">
        <v>39</v>
      </c>
      <c r="O377" s="92"/>
      <c r="P377" s="231">
        <f>O377*H377</f>
        <v>0</v>
      </c>
      <c r="Q377" s="231">
        <v>0</v>
      </c>
      <c r="R377" s="231">
        <f>Q377*H377</f>
        <v>0</v>
      </c>
      <c r="S377" s="231">
        <v>0</v>
      </c>
      <c r="T377" s="232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3" t="s">
        <v>218</v>
      </c>
      <c r="AT377" s="233" t="s">
        <v>157</v>
      </c>
      <c r="AU377" s="233" t="s">
        <v>104</v>
      </c>
      <c r="AY377" s="18" t="s">
        <v>154</v>
      </c>
      <c r="BE377" s="234">
        <f>IF(N377="základní",J377,0)</f>
        <v>0</v>
      </c>
      <c r="BF377" s="234">
        <f>IF(N377="snížená",J377,0)</f>
        <v>0</v>
      </c>
      <c r="BG377" s="234">
        <f>IF(N377="zákl. přenesená",J377,0)</f>
        <v>0</v>
      </c>
      <c r="BH377" s="234">
        <f>IF(N377="sníž. přenesená",J377,0)</f>
        <v>0</v>
      </c>
      <c r="BI377" s="234">
        <f>IF(N377="nulová",J377,0)</f>
        <v>0</v>
      </c>
      <c r="BJ377" s="18" t="s">
        <v>104</v>
      </c>
      <c r="BK377" s="234">
        <f>ROUND(I377*H377,2)</f>
        <v>0</v>
      </c>
      <c r="BL377" s="18" t="s">
        <v>218</v>
      </c>
      <c r="BM377" s="233" t="s">
        <v>613</v>
      </c>
    </row>
    <row r="378" s="12" customFormat="1" ht="22.8" customHeight="1">
      <c r="A378" s="12"/>
      <c r="B378" s="205"/>
      <c r="C378" s="206"/>
      <c r="D378" s="207" t="s">
        <v>72</v>
      </c>
      <c r="E378" s="219" t="s">
        <v>614</v>
      </c>
      <c r="F378" s="219" t="s">
        <v>615</v>
      </c>
      <c r="G378" s="206"/>
      <c r="H378" s="206"/>
      <c r="I378" s="209"/>
      <c r="J378" s="220">
        <f>BK378</f>
        <v>0</v>
      </c>
      <c r="K378" s="206"/>
      <c r="L378" s="211"/>
      <c r="M378" s="212"/>
      <c r="N378" s="213"/>
      <c r="O378" s="213"/>
      <c r="P378" s="214">
        <f>SUM(P379:P381)</f>
        <v>0</v>
      </c>
      <c r="Q378" s="213"/>
      <c r="R378" s="214">
        <f>SUM(R379:R381)</f>
        <v>0</v>
      </c>
      <c r="S378" s="213"/>
      <c r="T378" s="215">
        <f>SUM(T379:T381)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6" t="s">
        <v>104</v>
      </c>
      <c r="AT378" s="217" t="s">
        <v>72</v>
      </c>
      <c r="AU378" s="217" t="s">
        <v>81</v>
      </c>
      <c r="AY378" s="216" t="s">
        <v>154</v>
      </c>
      <c r="BK378" s="218">
        <f>SUM(BK379:BK381)</f>
        <v>0</v>
      </c>
    </row>
    <row r="379" s="2" customFormat="1" ht="24.15" customHeight="1">
      <c r="A379" s="39"/>
      <c r="B379" s="40"/>
      <c r="C379" s="221" t="s">
        <v>616</v>
      </c>
      <c r="D379" s="221" t="s">
        <v>157</v>
      </c>
      <c r="E379" s="222" t="s">
        <v>617</v>
      </c>
      <c r="F379" s="223" t="s">
        <v>618</v>
      </c>
      <c r="G379" s="224" t="s">
        <v>160</v>
      </c>
      <c r="H379" s="225">
        <v>522.79999999999995</v>
      </c>
      <c r="I379" s="226"/>
      <c r="J379" s="227">
        <f>ROUND(I379*H379,2)</f>
        <v>0</v>
      </c>
      <c r="K379" s="228"/>
      <c r="L379" s="45"/>
      <c r="M379" s="229" t="s">
        <v>1</v>
      </c>
      <c r="N379" s="230" t="s">
        <v>39</v>
      </c>
      <c r="O379" s="92"/>
      <c r="P379" s="231">
        <f>O379*H379</f>
        <v>0</v>
      </c>
      <c r="Q379" s="231">
        <v>0</v>
      </c>
      <c r="R379" s="231">
        <f>Q379*H379</f>
        <v>0</v>
      </c>
      <c r="S379" s="231">
        <v>0</v>
      </c>
      <c r="T379" s="232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3" t="s">
        <v>218</v>
      </c>
      <c r="AT379" s="233" t="s">
        <v>157</v>
      </c>
      <c r="AU379" s="233" t="s">
        <v>104</v>
      </c>
      <c r="AY379" s="18" t="s">
        <v>154</v>
      </c>
      <c r="BE379" s="234">
        <f>IF(N379="základní",J379,0)</f>
        <v>0</v>
      </c>
      <c r="BF379" s="234">
        <f>IF(N379="snížená",J379,0)</f>
        <v>0</v>
      </c>
      <c r="BG379" s="234">
        <f>IF(N379="zákl. přenesená",J379,0)</f>
        <v>0</v>
      </c>
      <c r="BH379" s="234">
        <f>IF(N379="sníž. přenesená",J379,0)</f>
        <v>0</v>
      </c>
      <c r="BI379" s="234">
        <f>IF(N379="nulová",J379,0)</f>
        <v>0</v>
      </c>
      <c r="BJ379" s="18" t="s">
        <v>104</v>
      </c>
      <c r="BK379" s="234">
        <f>ROUND(I379*H379,2)</f>
        <v>0</v>
      </c>
      <c r="BL379" s="18" t="s">
        <v>218</v>
      </c>
      <c r="BM379" s="233" t="s">
        <v>619</v>
      </c>
    </row>
    <row r="380" s="13" customFormat="1">
      <c r="A380" s="13"/>
      <c r="B380" s="235"/>
      <c r="C380" s="236"/>
      <c r="D380" s="237" t="s">
        <v>162</v>
      </c>
      <c r="E380" s="238" t="s">
        <v>1</v>
      </c>
      <c r="F380" s="239" t="s">
        <v>292</v>
      </c>
      <c r="G380" s="236"/>
      <c r="H380" s="240">
        <v>522.79999999999995</v>
      </c>
      <c r="I380" s="241"/>
      <c r="J380" s="236"/>
      <c r="K380" s="236"/>
      <c r="L380" s="242"/>
      <c r="M380" s="243"/>
      <c r="N380" s="244"/>
      <c r="O380" s="244"/>
      <c r="P380" s="244"/>
      <c r="Q380" s="244"/>
      <c r="R380" s="244"/>
      <c r="S380" s="244"/>
      <c r="T380" s="24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6" t="s">
        <v>162</v>
      </c>
      <c r="AU380" s="246" t="s">
        <v>104</v>
      </c>
      <c r="AV380" s="13" t="s">
        <v>104</v>
      </c>
      <c r="AW380" s="13" t="s">
        <v>30</v>
      </c>
      <c r="AX380" s="13" t="s">
        <v>81</v>
      </c>
      <c r="AY380" s="246" t="s">
        <v>154</v>
      </c>
    </row>
    <row r="381" s="2" customFormat="1" ht="37.8" customHeight="1">
      <c r="A381" s="39"/>
      <c r="B381" s="40"/>
      <c r="C381" s="221" t="s">
        <v>437</v>
      </c>
      <c r="D381" s="221" t="s">
        <v>157</v>
      </c>
      <c r="E381" s="222" t="s">
        <v>620</v>
      </c>
      <c r="F381" s="223" t="s">
        <v>621</v>
      </c>
      <c r="G381" s="224" t="s">
        <v>160</v>
      </c>
      <c r="H381" s="225">
        <v>589</v>
      </c>
      <c r="I381" s="226"/>
      <c r="J381" s="227">
        <f>ROUND(I381*H381,2)</f>
        <v>0</v>
      </c>
      <c r="K381" s="228"/>
      <c r="L381" s="45"/>
      <c r="M381" s="295" t="s">
        <v>1</v>
      </c>
      <c r="N381" s="296" t="s">
        <v>39</v>
      </c>
      <c r="O381" s="297"/>
      <c r="P381" s="298">
        <f>O381*H381</f>
        <v>0</v>
      </c>
      <c r="Q381" s="298">
        <v>0</v>
      </c>
      <c r="R381" s="298">
        <f>Q381*H381</f>
        <v>0</v>
      </c>
      <c r="S381" s="298">
        <v>0</v>
      </c>
      <c r="T381" s="29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3" t="s">
        <v>218</v>
      </c>
      <c r="AT381" s="233" t="s">
        <v>157</v>
      </c>
      <c r="AU381" s="233" t="s">
        <v>104</v>
      </c>
      <c r="AY381" s="18" t="s">
        <v>154</v>
      </c>
      <c r="BE381" s="234">
        <f>IF(N381="základní",J381,0)</f>
        <v>0</v>
      </c>
      <c r="BF381" s="234">
        <f>IF(N381="snížená",J381,0)</f>
        <v>0</v>
      </c>
      <c r="BG381" s="234">
        <f>IF(N381="zákl. přenesená",J381,0)</f>
        <v>0</v>
      </c>
      <c r="BH381" s="234">
        <f>IF(N381="sníž. přenesená",J381,0)</f>
        <v>0</v>
      </c>
      <c r="BI381" s="234">
        <f>IF(N381="nulová",J381,0)</f>
        <v>0</v>
      </c>
      <c r="BJ381" s="18" t="s">
        <v>104</v>
      </c>
      <c r="BK381" s="234">
        <f>ROUND(I381*H381,2)</f>
        <v>0</v>
      </c>
      <c r="BL381" s="18" t="s">
        <v>218</v>
      </c>
      <c r="BM381" s="233" t="s">
        <v>622</v>
      </c>
    </row>
    <row r="382" s="2" customFormat="1" ht="6.96" customHeight="1">
      <c r="A382" s="39"/>
      <c r="B382" s="67"/>
      <c r="C382" s="68"/>
      <c r="D382" s="68"/>
      <c r="E382" s="68"/>
      <c r="F382" s="68"/>
      <c r="G382" s="68"/>
      <c r="H382" s="68"/>
      <c r="I382" s="68"/>
      <c r="J382" s="68"/>
      <c r="K382" s="68"/>
      <c r="L382" s="45"/>
      <c r="M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</row>
  </sheetData>
  <sheetProtection sheet="1" autoFilter="0" formatColumns="0" formatRows="0" objects="1" scenarios="1" spinCount="100000" saltValue="vKtSIrF7btqJSMYuy1i1K0iObqr0mxBX4FybSs5kKcT0TiyXr7Gk8dlF/wJAuzI8vhzGlMBiIsgW3EIUf/Liwg==" hashValue="c+OALf4jk4q6sCWs6zklnThfwa97oW3w8IGPq6EB66iGyU+I6Emks1/Wjp9Abpv64IOjuhSoqXnAdq1U0wNHMw==" algorithmName="SHA-512" password="CC35"/>
  <autoFilter ref="C133:K381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161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623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19. 1. 2022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ROUND((SUM(BE124:BE192)),  2)</f>
        <v>0</v>
      </c>
      <c r="G33" s="39"/>
      <c r="H33" s="39"/>
      <c r="I33" s="157">
        <v>0.20999999999999999</v>
      </c>
      <c r="J33" s="156">
        <f>ROUND(((SUM(BE124:BE192))*I33),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ROUND((SUM(BF124:BF192)),  2)</f>
        <v>0</v>
      </c>
      <c r="G34" s="39"/>
      <c r="H34" s="39"/>
      <c r="I34" s="157">
        <v>0.14999999999999999</v>
      </c>
      <c r="J34" s="156">
        <f>ROUND(((SUM(BF124:BF192))*I34),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ROUND((SUM(BG124:BG192)),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ROUND((SUM(BH124:BH192)),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ROUND((SUM(BI124:BI192)),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D.1.4.1 - Zdravotechnická 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19. 1. 2022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121</v>
      </c>
      <c r="E97" s="184"/>
      <c r="F97" s="184"/>
      <c r="G97" s="184"/>
      <c r="H97" s="184"/>
      <c r="I97" s="184"/>
      <c r="J97" s="185">
        <f>J125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126</v>
      </c>
      <c r="E98" s="190"/>
      <c r="F98" s="190"/>
      <c r="G98" s="190"/>
      <c r="H98" s="190"/>
      <c r="I98" s="190"/>
      <c r="J98" s="191">
        <f>J126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1"/>
      <c r="C99" s="182"/>
      <c r="D99" s="183" t="s">
        <v>128</v>
      </c>
      <c r="E99" s="184"/>
      <c r="F99" s="184"/>
      <c r="G99" s="184"/>
      <c r="H99" s="184"/>
      <c r="I99" s="184"/>
      <c r="J99" s="185">
        <f>J133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7"/>
      <c r="C100" s="188"/>
      <c r="D100" s="189" t="s">
        <v>624</v>
      </c>
      <c r="E100" s="190"/>
      <c r="F100" s="190"/>
      <c r="G100" s="190"/>
      <c r="H100" s="190"/>
      <c r="I100" s="190"/>
      <c r="J100" s="191">
        <f>J134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625</v>
      </c>
      <c r="E101" s="190"/>
      <c r="F101" s="190"/>
      <c r="G101" s="190"/>
      <c r="H101" s="190"/>
      <c r="I101" s="190"/>
      <c r="J101" s="191">
        <f>J146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626</v>
      </c>
      <c r="E102" s="190"/>
      <c r="F102" s="190"/>
      <c r="G102" s="190"/>
      <c r="H102" s="190"/>
      <c r="I102" s="190"/>
      <c r="J102" s="191">
        <f>J164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627</v>
      </c>
      <c r="E103" s="190"/>
      <c r="F103" s="190"/>
      <c r="G103" s="190"/>
      <c r="H103" s="190"/>
      <c r="I103" s="190"/>
      <c r="J103" s="191">
        <f>J188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1"/>
      <c r="C104" s="182"/>
      <c r="D104" s="183" t="s">
        <v>628</v>
      </c>
      <c r="E104" s="184"/>
      <c r="F104" s="184"/>
      <c r="G104" s="184"/>
      <c r="H104" s="184"/>
      <c r="I104" s="184"/>
      <c r="J104" s="185">
        <f>J191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139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6" t="str">
        <f>E7</f>
        <v>Bytové jádra - Volgogradská 161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D.1.4.1 - Zdravotechnická instalace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19. 1. 2022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29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27</v>
      </c>
      <c r="D121" s="41"/>
      <c r="E121" s="41"/>
      <c r="F121" s="28" t="str">
        <f>IF(E18="","",E18)</f>
        <v>Vyplň údaj</v>
      </c>
      <c r="G121" s="41"/>
      <c r="H121" s="41"/>
      <c r="I121" s="33" t="s">
        <v>31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3"/>
      <c r="B123" s="194"/>
      <c r="C123" s="195" t="s">
        <v>140</v>
      </c>
      <c r="D123" s="196" t="s">
        <v>58</v>
      </c>
      <c r="E123" s="196" t="s">
        <v>54</v>
      </c>
      <c r="F123" s="196" t="s">
        <v>55</v>
      </c>
      <c r="G123" s="196" t="s">
        <v>141</v>
      </c>
      <c r="H123" s="196" t="s">
        <v>142</v>
      </c>
      <c r="I123" s="196" t="s">
        <v>143</v>
      </c>
      <c r="J123" s="197" t="s">
        <v>118</v>
      </c>
      <c r="K123" s="198" t="s">
        <v>144</v>
      </c>
      <c r="L123" s="199"/>
      <c r="M123" s="101" t="s">
        <v>1</v>
      </c>
      <c r="N123" s="102" t="s">
        <v>37</v>
      </c>
      <c r="O123" s="102" t="s">
        <v>145</v>
      </c>
      <c r="P123" s="102" t="s">
        <v>146</v>
      </c>
      <c r="Q123" s="102" t="s">
        <v>147</v>
      </c>
      <c r="R123" s="102" t="s">
        <v>148</v>
      </c>
      <c r="S123" s="102" t="s">
        <v>149</v>
      </c>
      <c r="T123" s="103" t="s">
        <v>150</v>
      </c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</row>
    <row r="124" s="2" customFormat="1" ht="22.8" customHeight="1">
      <c r="A124" s="39"/>
      <c r="B124" s="40"/>
      <c r="C124" s="108" t="s">
        <v>151</v>
      </c>
      <c r="D124" s="41"/>
      <c r="E124" s="41"/>
      <c r="F124" s="41"/>
      <c r="G124" s="41"/>
      <c r="H124" s="41"/>
      <c r="I124" s="41"/>
      <c r="J124" s="200">
        <f>BK124</f>
        <v>0</v>
      </c>
      <c r="K124" s="41"/>
      <c r="L124" s="45"/>
      <c r="M124" s="104"/>
      <c r="N124" s="201"/>
      <c r="O124" s="105"/>
      <c r="P124" s="202">
        <f>P125+P133+P191</f>
        <v>0</v>
      </c>
      <c r="Q124" s="105"/>
      <c r="R124" s="202">
        <f>R125+R133+R191</f>
        <v>0.98071283629999995</v>
      </c>
      <c r="S124" s="105"/>
      <c r="T124" s="203">
        <f>T125+T133+T191</f>
        <v>1.38141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72</v>
      </c>
      <c r="AU124" s="18" t="s">
        <v>120</v>
      </c>
      <c r="BK124" s="204">
        <f>BK125+BK133+BK191</f>
        <v>0</v>
      </c>
    </row>
    <row r="125" s="12" customFormat="1" ht="25.92" customHeight="1">
      <c r="A125" s="12"/>
      <c r="B125" s="205"/>
      <c r="C125" s="206"/>
      <c r="D125" s="207" t="s">
        <v>72</v>
      </c>
      <c r="E125" s="208" t="s">
        <v>152</v>
      </c>
      <c r="F125" s="208" t="s">
        <v>153</v>
      </c>
      <c r="G125" s="206"/>
      <c r="H125" s="206"/>
      <c r="I125" s="209"/>
      <c r="J125" s="210">
        <f>BK125</f>
        <v>0</v>
      </c>
      <c r="K125" s="206"/>
      <c r="L125" s="211"/>
      <c r="M125" s="212"/>
      <c r="N125" s="213"/>
      <c r="O125" s="213"/>
      <c r="P125" s="214">
        <f>P126</f>
        <v>0</v>
      </c>
      <c r="Q125" s="213"/>
      <c r="R125" s="214">
        <f>R126</f>
        <v>0</v>
      </c>
      <c r="S125" s="213"/>
      <c r="T125" s="215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6" t="s">
        <v>81</v>
      </c>
      <c r="AT125" s="217" t="s">
        <v>72</v>
      </c>
      <c r="AU125" s="217" t="s">
        <v>73</v>
      </c>
      <c r="AY125" s="216" t="s">
        <v>154</v>
      </c>
      <c r="BK125" s="218">
        <f>BK126</f>
        <v>0</v>
      </c>
    </row>
    <row r="126" s="12" customFormat="1" ht="22.8" customHeight="1">
      <c r="A126" s="12"/>
      <c r="B126" s="205"/>
      <c r="C126" s="206"/>
      <c r="D126" s="207" t="s">
        <v>72</v>
      </c>
      <c r="E126" s="219" t="s">
        <v>225</v>
      </c>
      <c r="F126" s="219" t="s">
        <v>226</v>
      </c>
      <c r="G126" s="206"/>
      <c r="H126" s="206"/>
      <c r="I126" s="209"/>
      <c r="J126" s="220">
        <f>BK126</f>
        <v>0</v>
      </c>
      <c r="K126" s="206"/>
      <c r="L126" s="211"/>
      <c r="M126" s="212"/>
      <c r="N126" s="213"/>
      <c r="O126" s="213"/>
      <c r="P126" s="214">
        <f>SUM(P127:P132)</f>
        <v>0</v>
      </c>
      <c r="Q126" s="213"/>
      <c r="R126" s="214">
        <f>SUM(R127:R132)</f>
        <v>0</v>
      </c>
      <c r="S126" s="213"/>
      <c r="T126" s="215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6" t="s">
        <v>81</v>
      </c>
      <c r="AT126" s="217" t="s">
        <v>72</v>
      </c>
      <c r="AU126" s="217" t="s">
        <v>81</v>
      </c>
      <c r="AY126" s="216" t="s">
        <v>154</v>
      </c>
      <c r="BK126" s="218">
        <f>SUM(BK127:BK132)</f>
        <v>0</v>
      </c>
    </row>
    <row r="127" s="2" customFormat="1" ht="44.25" customHeight="1">
      <c r="A127" s="39"/>
      <c r="B127" s="40"/>
      <c r="C127" s="221" t="s">
        <v>81</v>
      </c>
      <c r="D127" s="221" t="s">
        <v>157</v>
      </c>
      <c r="E127" s="222" t="s">
        <v>629</v>
      </c>
      <c r="F127" s="223" t="s">
        <v>630</v>
      </c>
      <c r="G127" s="224" t="s">
        <v>229</v>
      </c>
      <c r="H127" s="225">
        <v>1.8660000000000001</v>
      </c>
      <c r="I127" s="226"/>
      <c r="J127" s="227">
        <f>ROUND(I127*H127,2)</f>
        <v>0</v>
      </c>
      <c r="K127" s="228"/>
      <c r="L127" s="45"/>
      <c r="M127" s="229" t="s">
        <v>1</v>
      </c>
      <c r="N127" s="230" t="s">
        <v>39</v>
      </c>
      <c r="O127" s="92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3" t="s">
        <v>161</v>
      </c>
      <c r="AT127" s="233" t="s">
        <v>157</v>
      </c>
      <c r="AU127" s="233" t="s">
        <v>104</v>
      </c>
      <c r="AY127" s="18" t="s">
        <v>154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104</v>
      </c>
      <c r="BK127" s="234">
        <f>ROUND(I127*H127,2)</f>
        <v>0</v>
      </c>
      <c r="BL127" s="18" t="s">
        <v>161</v>
      </c>
      <c r="BM127" s="233" t="s">
        <v>104</v>
      </c>
    </row>
    <row r="128" s="2" customFormat="1" ht="33" customHeight="1">
      <c r="A128" s="39"/>
      <c r="B128" s="40"/>
      <c r="C128" s="221" t="s">
        <v>104</v>
      </c>
      <c r="D128" s="221" t="s">
        <v>157</v>
      </c>
      <c r="E128" s="222" t="s">
        <v>232</v>
      </c>
      <c r="F128" s="223" t="s">
        <v>233</v>
      </c>
      <c r="G128" s="224" t="s">
        <v>229</v>
      </c>
      <c r="H128" s="225">
        <v>1.8660000000000001</v>
      </c>
      <c r="I128" s="226"/>
      <c r="J128" s="227">
        <f>ROUND(I128*H128,2)</f>
        <v>0</v>
      </c>
      <c r="K128" s="228"/>
      <c r="L128" s="45"/>
      <c r="M128" s="229" t="s">
        <v>1</v>
      </c>
      <c r="N128" s="230" t="s">
        <v>39</v>
      </c>
      <c r="O128" s="92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161</v>
      </c>
      <c r="AT128" s="233" t="s">
        <v>157</v>
      </c>
      <c r="AU128" s="233" t="s">
        <v>104</v>
      </c>
      <c r="AY128" s="18" t="s">
        <v>154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104</v>
      </c>
      <c r="BK128" s="234">
        <f>ROUND(I128*H128,2)</f>
        <v>0</v>
      </c>
      <c r="BL128" s="18" t="s">
        <v>161</v>
      </c>
      <c r="BM128" s="233" t="s">
        <v>161</v>
      </c>
    </row>
    <row r="129" s="2" customFormat="1" ht="44.25" customHeight="1">
      <c r="A129" s="39"/>
      <c r="B129" s="40"/>
      <c r="C129" s="221" t="s">
        <v>155</v>
      </c>
      <c r="D129" s="221" t="s">
        <v>157</v>
      </c>
      <c r="E129" s="222" t="s">
        <v>235</v>
      </c>
      <c r="F129" s="223" t="s">
        <v>236</v>
      </c>
      <c r="G129" s="224" t="s">
        <v>229</v>
      </c>
      <c r="H129" s="225">
        <v>35.454000000000001</v>
      </c>
      <c r="I129" s="226"/>
      <c r="J129" s="227">
        <f>ROUND(I129*H129,2)</f>
        <v>0</v>
      </c>
      <c r="K129" s="228"/>
      <c r="L129" s="45"/>
      <c r="M129" s="229" t="s">
        <v>1</v>
      </c>
      <c r="N129" s="230" t="s">
        <v>39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161</v>
      </c>
      <c r="AT129" s="233" t="s">
        <v>157</v>
      </c>
      <c r="AU129" s="233" t="s">
        <v>104</v>
      </c>
      <c r="AY129" s="18" t="s">
        <v>154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104</v>
      </c>
      <c r="BK129" s="234">
        <f>ROUND(I129*H129,2)</f>
        <v>0</v>
      </c>
      <c r="BL129" s="18" t="s">
        <v>161</v>
      </c>
      <c r="BM129" s="233" t="s">
        <v>169</v>
      </c>
    </row>
    <row r="130" s="13" customFormat="1">
      <c r="A130" s="13"/>
      <c r="B130" s="235"/>
      <c r="C130" s="236"/>
      <c r="D130" s="237" t="s">
        <v>162</v>
      </c>
      <c r="E130" s="238" t="s">
        <v>1</v>
      </c>
      <c r="F130" s="239" t="s">
        <v>631</v>
      </c>
      <c r="G130" s="236"/>
      <c r="H130" s="240">
        <v>35.454000000000001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162</v>
      </c>
      <c r="AU130" s="246" t="s">
        <v>104</v>
      </c>
      <c r="AV130" s="13" t="s">
        <v>104</v>
      </c>
      <c r="AW130" s="13" t="s">
        <v>30</v>
      </c>
      <c r="AX130" s="13" t="s">
        <v>73</v>
      </c>
      <c r="AY130" s="246" t="s">
        <v>154</v>
      </c>
    </row>
    <row r="131" s="14" customFormat="1">
      <c r="A131" s="14"/>
      <c r="B131" s="247"/>
      <c r="C131" s="248"/>
      <c r="D131" s="237" t="s">
        <v>162</v>
      </c>
      <c r="E131" s="249" t="s">
        <v>1</v>
      </c>
      <c r="F131" s="250" t="s">
        <v>164</v>
      </c>
      <c r="G131" s="248"/>
      <c r="H131" s="251">
        <v>35.454000000000001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162</v>
      </c>
      <c r="AU131" s="257" t="s">
        <v>104</v>
      </c>
      <c r="AV131" s="14" t="s">
        <v>161</v>
      </c>
      <c r="AW131" s="14" t="s">
        <v>30</v>
      </c>
      <c r="AX131" s="14" t="s">
        <v>81</v>
      </c>
      <c r="AY131" s="257" t="s">
        <v>154</v>
      </c>
    </row>
    <row r="132" s="2" customFormat="1" ht="24.15" customHeight="1">
      <c r="A132" s="39"/>
      <c r="B132" s="40"/>
      <c r="C132" s="221" t="s">
        <v>161</v>
      </c>
      <c r="D132" s="221" t="s">
        <v>157</v>
      </c>
      <c r="E132" s="222" t="s">
        <v>240</v>
      </c>
      <c r="F132" s="223" t="s">
        <v>241</v>
      </c>
      <c r="G132" s="224" t="s">
        <v>229</v>
      </c>
      <c r="H132" s="225">
        <v>1.8660000000000001</v>
      </c>
      <c r="I132" s="226"/>
      <c r="J132" s="227">
        <f>ROUND(I132*H132,2)</f>
        <v>0</v>
      </c>
      <c r="K132" s="228"/>
      <c r="L132" s="45"/>
      <c r="M132" s="229" t="s">
        <v>1</v>
      </c>
      <c r="N132" s="230" t="s">
        <v>39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161</v>
      </c>
      <c r="AT132" s="233" t="s">
        <v>157</v>
      </c>
      <c r="AU132" s="233" t="s">
        <v>104</v>
      </c>
      <c r="AY132" s="18" t="s">
        <v>154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104</v>
      </c>
      <c r="BK132" s="234">
        <f>ROUND(I132*H132,2)</f>
        <v>0</v>
      </c>
      <c r="BL132" s="18" t="s">
        <v>161</v>
      </c>
      <c r="BM132" s="233" t="s">
        <v>205</v>
      </c>
    </row>
    <row r="133" s="12" customFormat="1" ht="25.92" customHeight="1">
      <c r="A133" s="12"/>
      <c r="B133" s="205"/>
      <c r="C133" s="206"/>
      <c r="D133" s="207" t="s">
        <v>72</v>
      </c>
      <c r="E133" s="208" t="s">
        <v>248</v>
      </c>
      <c r="F133" s="208" t="s">
        <v>249</v>
      </c>
      <c r="G133" s="206"/>
      <c r="H133" s="206"/>
      <c r="I133" s="209"/>
      <c r="J133" s="210">
        <f>BK133</f>
        <v>0</v>
      </c>
      <c r="K133" s="206"/>
      <c r="L133" s="211"/>
      <c r="M133" s="212"/>
      <c r="N133" s="213"/>
      <c r="O133" s="213"/>
      <c r="P133" s="214">
        <f>P134+P146+P164+P188</f>
        <v>0</v>
      </c>
      <c r="Q133" s="213"/>
      <c r="R133" s="214">
        <f>R134+R146+R164+R188</f>
        <v>0.98071283629999995</v>
      </c>
      <c r="S133" s="213"/>
      <c r="T133" s="215">
        <f>T134+T146+T164+T188</f>
        <v>1.38141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6" t="s">
        <v>104</v>
      </c>
      <c r="AT133" s="217" t="s">
        <v>72</v>
      </c>
      <c r="AU133" s="217" t="s">
        <v>73</v>
      </c>
      <c r="AY133" s="216" t="s">
        <v>154</v>
      </c>
      <c r="BK133" s="218">
        <f>BK134+BK146+BK164+BK188</f>
        <v>0</v>
      </c>
    </row>
    <row r="134" s="12" customFormat="1" ht="22.8" customHeight="1">
      <c r="A134" s="12"/>
      <c r="B134" s="205"/>
      <c r="C134" s="206"/>
      <c r="D134" s="207" t="s">
        <v>72</v>
      </c>
      <c r="E134" s="219" t="s">
        <v>632</v>
      </c>
      <c r="F134" s="219" t="s">
        <v>633</v>
      </c>
      <c r="G134" s="206"/>
      <c r="H134" s="206"/>
      <c r="I134" s="209"/>
      <c r="J134" s="220">
        <f>BK134</f>
        <v>0</v>
      </c>
      <c r="K134" s="206"/>
      <c r="L134" s="211"/>
      <c r="M134" s="212"/>
      <c r="N134" s="213"/>
      <c r="O134" s="213"/>
      <c r="P134" s="214">
        <f>SUM(P135:P145)</f>
        <v>0</v>
      </c>
      <c r="Q134" s="213"/>
      <c r="R134" s="214">
        <f>SUM(R135:R145)</f>
        <v>0.069293999999999994</v>
      </c>
      <c r="S134" s="213"/>
      <c r="T134" s="215">
        <f>SUM(T135:T145)</f>
        <v>0.14460000000000001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6" t="s">
        <v>104</v>
      </c>
      <c r="AT134" s="217" t="s">
        <v>72</v>
      </c>
      <c r="AU134" s="217" t="s">
        <v>81</v>
      </c>
      <c r="AY134" s="216" t="s">
        <v>154</v>
      </c>
      <c r="BK134" s="218">
        <f>SUM(BK135:BK145)</f>
        <v>0</v>
      </c>
    </row>
    <row r="135" s="2" customFormat="1" ht="24.15" customHeight="1">
      <c r="A135" s="39"/>
      <c r="B135" s="40"/>
      <c r="C135" s="221" t="s">
        <v>198</v>
      </c>
      <c r="D135" s="221" t="s">
        <v>157</v>
      </c>
      <c r="E135" s="222" t="s">
        <v>634</v>
      </c>
      <c r="F135" s="223" t="s">
        <v>635</v>
      </c>
      <c r="G135" s="224" t="s">
        <v>222</v>
      </c>
      <c r="H135" s="225">
        <v>29</v>
      </c>
      <c r="I135" s="226"/>
      <c r="J135" s="227">
        <f>ROUND(I135*H135,2)</f>
        <v>0</v>
      </c>
      <c r="K135" s="228"/>
      <c r="L135" s="45"/>
      <c r="M135" s="229" t="s">
        <v>1</v>
      </c>
      <c r="N135" s="230" t="s">
        <v>39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0.0020999999999999999</v>
      </c>
      <c r="T135" s="232">
        <f>S135*H135</f>
        <v>0.060899999999999996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218</v>
      </c>
      <c r="AT135" s="233" t="s">
        <v>157</v>
      </c>
      <c r="AU135" s="233" t="s">
        <v>104</v>
      </c>
      <c r="AY135" s="18" t="s">
        <v>154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104</v>
      </c>
      <c r="BK135" s="234">
        <f>ROUND(I135*H135,2)</f>
        <v>0</v>
      </c>
      <c r="BL135" s="18" t="s">
        <v>218</v>
      </c>
      <c r="BM135" s="233" t="s">
        <v>201</v>
      </c>
    </row>
    <row r="136" s="2" customFormat="1" ht="24.15" customHeight="1">
      <c r="A136" s="39"/>
      <c r="B136" s="40"/>
      <c r="C136" s="221" t="s">
        <v>207</v>
      </c>
      <c r="D136" s="221" t="s">
        <v>157</v>
      </c>
      <c r="E136" s="222" t="s">
        <v>636</v>
      </c>
      <c r="F136" s="223" t="s">
        <v>637</v>
      </c>
      <c r="G136" s="224" t="s">
        <v>222</v>
      </c>
      <c r="H136" s="225">
        <v>12</v>
      </c>
      <c r="I136" s="226"/>
      <c r="J136" s="227">
        <f>ROUND(I136*H136,2)</f>
        <v>0</v>
      </c>
      <c r="K136" s="228"/>
      <c r="L136" s="45"/>
      <c r="M136" s="229" t="s">
        <v>1</v>
      </c>
      <c r="N136" s="230" t="s">
        <v>39</v>
      </c>
      <c r="O136" s="92"/>
      <c r="P136" s="231">
        <f>O136*H136</f>
        <v>0</v>
      </c>
      <c r="Q136" s="231">
        <v>0.00040999999999999999</v>
      </c>
      <c r="R136" s="231">
        <f>Q136*H136</f>
        <v>0.0049199999999999999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218</v>
      </c>
      <c r="AT136" s="233" t="s">
        <v>157</v>
      </c>
      <c r="AU136" s="233" t="s">
        <v>104</v>
      </c>
      <c r="AY136" s="18" t="s">
        <v>154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104</v>
      </c>
      <c r="BK136" s="234">
        <f>ROUND(I136*H136,2)</f>
        <v>0</v>
      </c>
      <c r="BL136" s="18" t="s">
        <v>218</v>
      </c>
      <c r="BM136" s="233" t="s">
        <v>638</v>
      </c>
    </row>
    <row r="137" s="2" customFormat="1" ht="24.15" customHeight="1">
      <c r="A137" s="39"/>
      <c r="B137" s="40"/>
      <c r="C137" s="221" t="s">
        <v>201</v>
      </c>
      <c r="D137" s="221" t="s">
        <v>157</v>
      </c>
      <c r="E137" s="222" t="s">
        <v>639</v>
      </c>
      <c r="F137" s="223" t="s">
        <v>640</v>
      </c>
      <c r="G137" s="224" t="s">
        <v>222</v>
      </c>
      <c r="H137" s="225">
        <v>41.299999999999997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39</v>
      </c>
      <c r="O137" s="92"/>
      <c r="P137" s="231">
        <f>O137*H137</f>
        <v>0</v>
      </c>
      <c r="Q137" s="231">
        <v>0.00048000000000000001</v>
      </c>
      <c r="R137" s="231">
        <f>Q137*H137</f>
        <v>0.019823999999999998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218</v>
      </c>
      <c r="AT137" s="233" t="s">
        <v>157</v>
      </c>
      <c r="AU137" s="233" t="s">
        <v>104</v>
      </c>
      <c r="AY137" s="18" t="s">
        <v>154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104</v>
      </c>
      <c r="BK137" s="234">
        <f>ROUND(I137*H137,2)</f>
        <v>0</v>
      </c>
      <c r="BL137" s="18" t="s">
        <v>218</v>
      </c>
      <c r="BM137" s="233" t="s">
        <v>230</v>
      </c>
    </row>
    <row r="138" s="2" customFormat="1" ht="24.15" customHeight="1">
      <c r="A138" s="39"/>
      <c r="B138" s="40"/>
      <c r="C138" s="221" t="s">
        <v>231</v>
      </c>
      <c r="D138" s="221" t="s">
        <v>157</v>
      </c>
      <c r="E138" s="222" t="s">
        <v>641</v>
      </c>
      <c r="F138" s="223" t="s">
        <v>642</v>
      </c>
      <c r="G138" s="224" t="s">
        <v>168</v>
      </c>
      <c r="H138" s="225">
        <v>9</v>
      </c>
      <c r="I138" s="226"/>
      <c r="J138" s="227">
        <f>ROUND(I138*H138,2)</f>
        <v>0</v>
      </c>
      <c r="K138" s="228"/>
      <c r="L138" s="45"/>
      <c r="M138" s="229" t="s">
        <v>1</v>
      </c>
      <c r="N138" s="230" t="s">
        <v>39</v>
      </c>
      <c r="O138" s="92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218</v>
      </c>
      <c r="AT138" s="233" t="s">
        <v>157</v>
      </c>
      <c r="AU138" s="233" t="s">
        <v>104</v>
      </c>
      <c r="AY138" s="18" t="s">
        <v>154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104</v>
      </c>
      <c r="BK138" s="234">
        <f>ROUND(I138*H138,2)</f>
        <v>0</v>
      </c>
      <c r="BL138" s="18" t="s">
        <v>218</v>
      </c>
      <c r="BM138" s="233" t="s">
        <v>234</v>
      </c>
    </row>
    <row r="139" s="2" customFormat="1" ht="24.15" customHeight="1">
      <c r="A139" s="39"/>
      <c r="B139" s="40"/>
      <c r="C139" s="221" t="s">
        <v>206</v>
      </c>
      <c r="D139" s="221" t="s">
        <v>157</v>
      </c>
      <c r="E139" s="222" t="s">
        <v>643</v>
      </c>
      <c r="F139" s="223" t="s">
        <v>644</v>
      </c>
      <c r="G139" s="224" t="s">
        <v>168</v>
      </c>
      <c r="H139" s="225">
        <v>27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39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218</v>
      </c>
      <c r="AT139" s="233" t="s">
        <v>157</v>
      </c>
      <c r="AU139" s="233" t="s">
        <v>104</v>
      </c>
      <c r="AY139" s="18" t="s">
        <v>154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104</v>
      </c>
      <c r="BK139" s="234">
        <f>ROUND(I139*H139,2)</f>
        <v>0</v>
      </c>
      <c r="BL139" s="18" t="s">
        <v>218</v>
      </c>
      <c r="BM139" s="233" t="s">
        <v>237</v>
      </c>
    </row>
    <row r="140" s="2" customFormat="1" ht="24.15" customHeight="1">
      <c r="A140" s="39"/>
      <c r="B140" s="40"/>
      <c r="C140" s="221" t="s">
        <v>212</v>
      </c>
      <c r="D140" s="221" t="s">
        <v>157</v>
      </c>
      <c r="E140" s="222" t="s">
        <v>645</v>
      </c>
      <c r="F140" s="223" t="s">
        <v>646</v>
      </c>
      <c r="G140" s="224" t="s">
        <v>168</v>
      </c>
      <c r="H140" s="225">
        <v>9</v>
      </c>
      <c r="I140" s="226"/>
      <c r="J140" s="227">
        <f>ROUND(I140*H140,2)</f>
        <v>0</v>
      </c>
      <c r="K140" s="228"/>
      <c r="L140" s="45"/>
      <c r="M140" s="229" t="s">
        <v>1</v>
      </c>
      <c r="N140" s="230" t="s">
        <v>39</v>
      </c>
      <c r="O140" s="92"/>
      <c r="P140" s="231">
        <f>O140*H140</f>
        <v>0</v>
      </c>
      <c r="Q140" s="231">
        <v>0.0049500000000000004</v>
      </c>
      <c r="R140" s="231">
        <f>Q140*H140</f>
        <v>0.044550000000000006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218</v>
      </c>
      <c r="AT140" s="233" t="s">
        <v>157</v>
      </c>
      <c r="AU140" s="233" t="s">
        <v>104</v>
      </c>
      <c r="AY140" s="18" t="s">
        <v>154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104</v>
      </c>
      <c r="BK140" s="234">
        <f>ROUND(I140*H140,2)</f>
        <v>0</v>
      </c>
      <c r="BL140" s="18" t="s">
        <v>218</v>
      </c>
      <c r="BM140" s="233" t="s">
        <v>247</v>
      </c>
    </row>
    <row r="141" s="2" customFormat="1" ht="16.5" customHeight="1">
      <c r="A141" s="39"/>
      <c r="B141" s="40"/>
      <c r="C141" s="221" t="s">
        <v>8</v>
      </c>
      <c r="D141" s="221" t="s">
        <v>157</v>
      </c>
      <c r="E141" s="222" t="s">
        <v>647</v>
      </c>
      <c r="F141" s="223" t="s">
        <v>648</v>
      </c>
      <c r="G141" s="224" t="s">
        <v>168</v>
      </c>
      <c r="H141" s="225">
        <v>27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39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0.0030999999999999999</v>
      </c>
      <c r="T141" s="232">
        <f>S141*H141</f>
        <v>0.083699999999999997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218</v>
      </c>
      <c r="AT141" s="233" t="s">
        <v>157</v>
      </c>
      <c r="AU141" s="233" t="s">
        <v>104</v>
      </c>
      <c r="AY141" s="18" t="s">
        <v>154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104</v>
      </c>
      <c r="BK141" s="234">
        <f>ROUND(I141*H141,2)</f>
        <v>0</v>
      </c>
      <c r="BL141" s="18" t="s">
        <v>218</v>
      </c>
      <c r="BM141" s="233" t="s">
        <v>306</v>
      </c>
    </row>
    <row r="142" s="2" customFormat="1" ht="24.15" customHeight="1">
      <c r="A142" s="39"/>
      <c r="B142" s="40"/>
      <c r="C142" s="221" t="s">
        <v>309</v>
      </c>
      <c r="D142" s="221" t="s">
        <v>157</v>
      </c>
      <c r="E142" s="222" t="s">
        <v>649</v>
      </c>
      <c r="F142" s="223" t="s">
        <v>650</v>
      </c>
      <c r="G142" s="224" t="s">
        <v>222</v>
      </c>
      <c r="H142" s="225">
        <v>91</v>
      </c>
      <c r="I142" s="226"/>
      <c r="J142" s="227">
        <f>ROUND(I142*H142,2)</f>
        <v>0</v>
      </c>
      <c r="K142" s="228"/>
      <c r="L142" s="45"/>
      <c r="M142" s="229" t="s">
        <v>1</v>
      </c>
      <c r="N142" s="230" t="s">
        <v>39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218</v>
      </c>
      <c r="AT142" s="233" t="s">
        <v>157</v>
      </c>
      <c r="AU142" s="233" t="s">
        <v>104</v>
      </c>
      <c r="AY142" s="18" t="s">
        <v>154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104</v>
      </c>
      <c r="BK142" s="234">
        <f>ROUND(I142*H142,2)</f>
        <v>0</v>
      </c>
      <c r="BL142" s="18" t="s">
        <v>218</v>
      </c>
      <c r="BM142" s="233" t="s">
        <v>312</v>
      </c>
    </row>
    <row r="143" s="2" customFormat="1" ht="44.25" customHeight="1">
      <c r="A143" s="39"/>
      <c r="B143" s="40"/>
      <c r="C143" s="221" t="s">
        <v>638</v>
      </c>
      <c r="D143" s="221" t="s">
        <v>157</v>
      </c>
      <c r="E143" s="222" t="s">
        <v>651</v>
      </c>
      <c r="F143" s="223" t="s">
        <v>652</v>
      </c>
      <c r="G143" s="224" t="s">
        <v>229</v>
      </c>
      <c r="H143" s="225">
        <v>0.14499999999999999</v>
      </c>
      <c r="I143" s="226"/>
      <c r="J143" s="227">
        <f>ROUND(I143*H143,2)</f>
        <v>0</v>
      </c>
      <c r="K143" s="228"/>
      <c r="L143" s="45"/>
      <c r="M143" s="229" t="s">
        <v>1</v>
      </c>
      <c r="N143" s="230" t="s">
        <v>39</v>
      </c>
      <c r="O143" s="92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218</v>
      </c>
      <c r="AT143" s="233" t="s">
        <v>157</v>
      </c>
      <c r="AU143" s="233" t="s">
        <v>104</v>
      </c>
      <c r="AY143" s="18" t="s">
        <v>154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104</v>
      </c>
      <c r="BK143" s="234">
        <f>ROUND(I143*H143,2)</f>
        <v>0</v>
      </c>
      <c r="BL143" s="18" t="s">
        <v>218</v>
      </c>
      <c r="BM143" s="233" t="s">
        <v>397</v>
      </c>
    </row>
    <row r="144" s="2" customFormat="1" ht="16.5" customHeight="1">
      <c r="A144" s="39"/>
      <c r="B144" s="40"/>
      <c r="C144" s="221" t="s">
        <v>315</v>
      </c>
      <c r="D144" s="221" t="s">
        <v>157</v>
      </c>
      <c r="E144" s="222" t="s">
        <v>653</v>
      </c>
      <c r="F144" s="223" t="s">
        <v>654</v>
      </c>
      <c r="G144" s="224" t="s">
        <v>222</v>
      </c>
      <c r="H144" s="225">
        <v>50</v>
      </c>
      <c r="I144" s="226"/>
      <c r="J144" s="227">
        <f>ROUND(I144*H144,2)</f>
        <v>0</v>
      </c>
      <c r="K144" s="228"/>
      <c r="L144" s="45"/>
      <c r="M144" s="229" t="s">
        <v>1</v>
      </c>
      <c r="N144" s="230" t="s">
        <v>39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218</v>
      </c>
      <c r="AT144" s="233" t="s">
        <v>157</v>
      </c>
      <c r="AU144" s="233" t="s">
        <v>104</v>
      </c>
      <c r="AY144" s="18" t="s">
        <v>154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104</v>
      </c>
      <c r="BK144" s="234">
        <f>ROUND(I144*H144,2)</f>
        <v>0</v>
      </c>
      <c r="BL144" s="18" t="s">
        <v>218</v>
      </c>
      <c r="BM144" s="233" t="s">
        <v>318</v>
      </c>
    </row>
    <row r="145" s="2" customFormat="1" ht="49.05" customHeight="1">
      <c r="A145" s="39"/>
      <c r="B145" s="40"/>
      <c r="C145" s="221" t="s">
        <v>230</v>
      </c>
      <c r="D145" s="221" t="s">
        <v>157</v>
      </c>
      <c r="E145" s="222" t="s">
        <v>655</v>
      </c>
      <c r="F145" s="223" t="s">
        <v>656</v>
      </c>
      <c r="G145" s="224" t="s">
        <v>229</v>
      </c>
      <c r="H145" s="225">
        <v>0.069000000000000006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39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218</v>
      </c>
      <c r="AT145" s="233" t="s">
        <v>157</v>
      </c>
      <c r="AU145" s="233" t="s">
        <v>104</v>
      </c>
      <c r="AY145" s="18" t="s">
        <v>154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104</v>
      </c>
      <c r="BK145" s="234">
        <f>ROUND(I145*H145,2)</f>
        <v>0</v>
      </c>
      <c r="BL145" s="18" t="s">
        <v>218</v>
      </c>
      <c r="BM145" s="233" t="s">
        <v>324</v>
      </c>
    </row>
    <row r="146" s="12" customFormat="1" ht="22.8" customHeight="1">
      <c r="A146" s="12"/>
      <c r="B146" s="205"/>
      <c r="C146" s="206"/>
      <c r="D146" s="207" t="s">
        <v>72</v>
      </c>
      <c r="E146" s="219" t="s">
        <v>657</v>
      </c>
      <c r="F146" s="219" t="s">
        <v>658</v>
      </c>
      <c r="G146" s="206"/>
      <c r="H146" s="206"/>
      <c r="I146" s="209"/>
      <c r="J146" s="220">
        <f>BK146</f>
        <v>0</v>
      </c>
      <c r="K146" s="206"/>
      <c r="L146" s="211"/>
      <c r="M146" s="212"/>
      <c r="N146" s="213"/>
      <c r="O146" s="213"/>
      <c r="P146" s="214">
        <f>SUM(P147:P163)</f>
        <v>0</v>
      </c>
      <c r="Q146" s="213"/>
      <c r="R146" s="214">
        <f>SUM(R147:R163)</f>
        <v>0.15597999999999998</v>
      </c>
      <c r="S146" s="213"/>
      <c r="T146" s="215">
        <f>SUM(T147:T163)</f>
        <v>0.42786000000000002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6" t="s">
        <v>104</v>
      </c>
      <c r="AT146" s="217" t="s">
        <v>72</v>
      </c>
      <c r="AU146" s="217" t="s">
        <v>81</v>
      </c>
      <c r="AY146" s="216" t="s">
        <v>154</v>
      </c>
      <c r="BK146" s="218">
        <f>SUM(BK147:BK163)</f>
        <v>0</v>
      </c>
    </row>
    <row r="147" s="2" customFormat="1" ht="24.15" customHeight="1">
      <c r="A147" s="39"/>
      <c r="B147" s="40"/>
      <c r="C147" s="221" t="s">
        <v>7</v>
      </c>
      <c r="D147" s="221" t="s">
        <v>157</v>
      </c>
      <c r="E147" s="222" t="s">
        <v>659</v>
      </c>
      <c r="F147" s="223" t="s">
        <v>660</v>
      </c>
      <c r="G147" s="224" t="s">
        <v>222</v>
      </c>
      <c r="H147" s="225">
        <v>150</v>
      </c>
      <c r="I147" s="226"/>
      <c r="J147" s="227">
        <f>ROUND(I147*H147,2)</f>
        <v>0</v>
      </c>
      <c r="K147" s="228"/>
      <c r="L147" s="45"/>
      <c r="M147" s="229" t="s">
        <v>1</v>
      </c>
      <c r="N147" s="230" t="s">
        <v>39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0.0021299999999999999</v>
      </c>
      <c r="T147" s="232">
        <f>S147*H147</f>
        <v>0.31950000000000001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218</v>
      </c>
      <c r="AT147" s="233" t="s">
        <v>157</v>
      </c>
      <c r="AU147" s="233" t="s">
        <v>104</v>
      </c>
      <c r="AY147" s="18" t="s">
        <v>154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104</v>
      </c>
      <c r="BK147" s="234">
        <f>ROUND(I147*H147,2)</f>
        <v>0</v>
      </c>
      <c r="BL147" s="18" t="s">
        <v>218</v>
      </c>
      <c r="BM147" s="233" t="s">
        <v>327</v>
      </c>
    </row>
    <row r="148" s="2" customFormat="1" ht="24.15" customHeight="1">
      <c r="A148" s="39"/>
      <c r="B148" s="40"/>
      <c r="C148" s="221" t="s">
        <v>234</v>
      </c>
      <c r="D148" s="221" t="s">
        <v>157</v>
      </c>
      <c r="E148" s="222" t="s">
        <v>661</v>
      </c>
      <c r="F148" s="223" t="s">
        <v>662</v>
      </c>
      <c r="G148" s="224" t="s">
        <v>168</v>
      </c>
      <c r="H148" s="225">
        <v>18</v>
      </c>
      <c r="I148" s="226"/>
      <c r="J148" s="227">
        <f>ROUND(I148*H148,2)</f>
        <v>0</v>
      </c>
      <c r="K148" s="228"/>
      <c r="L148" s="45"/>
      <c r="M148" s="229" t="s">
        <v>1</v>
      </c>
      <c r="N148" s="230" t="s">
        <v>39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218</v>
      </c>
      <c r="AT148" s="233" t="s">
        <v>157</v>
      </c>
      <c r="AU148" s="233" t="s">
        <v>104</v>
      </c>
      <c r="AY148" s="18" t="s">
        <v>154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104</v>
      </c>
      <c r="BK148" s="234">
        <f>ROUND(I148*H148,2)</f>
        <v>0</v>
      </c>
      <c r="BL148" s="18" t="s">
        <v>218</v>
      </c>
      <c r="BM148" s="233" t="s">
        <v>331</v>
      </c>
    </row>
    <row r="149" s="2" customFormat="1" ht="24.15" customHeight="1">
      <c r="A149" s="39"/>
      <c r="B149" s="40"/>
      <c r="C149" s="221" t="s">
        <v>334</v>
      </c>
      <c r="D149" s="221" t="s">
        <v>157</v>
      </c>
      <c r="E149" s="222" t="s">
        <v>663</v>
      </c>
      <c r="F149" s="223" t="s">
        <v>664</v>
      </c>
      <c r="G149" s="224" t="s">
        <v>168</v>
      </c>
      <c r="H149" s="225">
        <v>18</v>
      </c>
      <c r="I149" s="226"/>
      <c r="J149" s="227">
        <f>ROUND(I149*H149,2)</f>
        <v>0</v>
      </c>
      <c r="K149" s="228"/>
      <c r="L149" s="45"/>
      <c r="M149" s="229" t="s">
        <v>1</v>
      </c>
      <c r="N149" s="230" t="s">
        <v>39</v>
      </c>
      <c r="O149" s="92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218</v>
      </c>
      <c r="AT149" s="233" t="s">
        <v>157</v>
      </c>
      <c r="AU149" s="233" t="s">
        <v>104</v>
      </c>
      <c r="AY149" s="18" t="s">
        <v>154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104</v>
      </c>
      <c r="BK149" s="234">
        <f>ROUND(I149*H149,2)</f>
        <v>0</v>
      </c>
      <c r="BL149" s="18" t="s">
        <v>218</v>
      </c>
      <c r="BM149" s="233" t="s">
        <v>337</v>
      </c>
    </row>
    <row r="150" s="2" customFormat="1" ht="33" customHeight="1">
      <c r="A150" s="39"/>
      <c r="B150" s="40"/>
      <c r="C150" s="221" t="s">
        <v>237</v>
      </c>
      <c r="D150" s="221" t="s">
        <v>157</v>
      </c>
      <c r="E150" s="222" t="s">
        <v>665</v>
      </c>
      <c r="F150" s="223" t="s">
        <v>666</v>
      </c>
      <c r="G150" s="224" t="s">
        <v>222</v>
      </c>
      <c r="H150" s="225">
        <v>140.25</v>
      </c>
      <c r="I150" s="226"/>
      <c r="J150" s="227">
        <f>ROUND(I150*H150,2)</f>
        <v>0</v>
      </c>
      <c r="K150" s="228"/>
      <c r="L150" s="45"/>
      <c r="M150" s="229" t="s">
        <v>1</v>
      </c>
      <c r="N150" s="230" t="s">
        <v>39</v>
      </c>
      <c r="O150" s="92"/>
      <c r="P150" s="231">
        <f>O150*H150</f>
        <v>0</v>
      </c>
      <c r="Q150" s="231">
        <v>0.00084000000000000003</v>
      </c>
      <c r="R150" s="231">
        <f>Q150*H150</f>
        <v>0.11781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218</v>
      </c>
      <c r="AT150" s="233" t="s">
        <v>157</v>
      </c>
      <c r="AU150" s="233" t="s">
        <v>104</v>
      </c>
      <c r="AY150" s="18" t="s">
        <v>154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104</v>
      </c>
      <c r="BK150" s="234">
        <f>ROUND(I150*H150,2)</f>
        <v>0</v>
      </c>
      <c r="BL150" s="18" t="s">
        <v>218</v>
      </c>
      <c r="BM150" s="233" t="s">
        <v>341</v>
      </c>
    </row>
    <row r="151" s="2" customFormat="1" ht="37.8" customHeight="1">
      <c r="A151" s="39"/>
      <c r="B151" s="40"/>
      <c r="C151" s="221" t="s">
        <v>350</v>
      </c>
      <c r="D151" s="221" t="s">
        <v>157</v>
      </c>
      <c r="E151" s="222" t="s">
        <v>667</v>
      </c>
      <c r="F151" s="223" t="s">
        <v>668</v>
      </c>
      <c r="G151" s="224" t="s">
        <v>669</v>
      </c>
      <c r="H151" s="225">
        <v>9</v>
      </c>
      <c r="I151" s="226"/>
      <c r="J151" s="227">
        <f>ROUND(I151*H151,2)</f>
        <v>0</v>
      </c>
      <c r="K151" s="228"/>
      <c r="L151" s="45"/>
      <c r="M151" s="229" t="s">
        <v>1</v>
      </c>
      <c r="N151" s="230" t="s">
        <v>39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218</v>
      </c>
      <c r="AT151" s="233" t="s">
        <v>157</v>
      </c>
      <c r="AU151" s="233" t="s">
        <v>104</v>
      </c>
      <c r="AY151" s="18" t="s">
        <v>154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104</v>
      </c>
      <c r="BK151" s="234">
        <f>ROUND(I151*H151,2)</f>
        <v>0</v>
      </c>
      <c r="BL151" s="18" t="s">
        <v>218</v>
      </c>
      <c r="BM151" s="233" t="s">
        <v>353</v>
      </c>
    </row>
    <row r="152" s="2" customFormat="1" ht="49.05" customHeight="1">
      <c r="A152" s="39"/>
      <c r="B152" s="40"/>
      <c r="C152" s="221" t="s">
        <v>242</v>
      </c>
      <c r="D152" s="221" t="s">
        <v>157</v>
      </c>
      <c r="E152" s="222" t="s">
        <v>670</v>
      </c>
      <c r="F152" s="223" t="s">
        <v>671</v>
      </c>
      <c r="G152" s="224" t="s">
        <v>222</v>
      </c>
      <c r="H152" s="225">
        <v>68</v>
      </c>
      <c r="I152" s="226"/>
      <c r="J152" s="227">
        <f>ROUND(I152*H152,2)</f>
        <v>0</v>
      </c>
      <c r="K152" s="228"/>
      <c r="L152" s="45"/>
      <c r="M152" s="229" t="s">
        <v>1</v>
      </c>
      <c r="N152" s="230" t="s">
        <v>39</v>
      </c>
      <c r="O152" s="92"/>
      <c r="P152" s="231">
        <f>O152*H152</f>
        <v>0</v>
      </c>
      <c r="Q152" s="231">
        <v>4.0000000000000003E-05</v>
      </c>
      <c r="R152" s="231">
        <f>Q152*H152</f>
        <v>0.0027200000000000002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218</v>
      </c>
      <c r="AT152" s="233" t="s">
        <v>157</v>
      </c>
      <c r="AU152" s="233" t="s">
        <v>104</v>
      </c>
      <c r="AY152" s="18" t="s">
        <v>154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104</v>
      </c>
      <c r="BK152" s="234">
        <f>ROUND(I152*H152,2)</f>
        <v>0</v>
      </c>
      <c r="BL152" s="18" t="s">
        <v>218</v>
      </c>
      <c r="BM152" s="233" t="s">
        <v>357</v>
      </c>
    </row>
    <row r="153" s="2" customFormat="1" ht="55.5" customHeight="1">
      <c r="A153" s="39"/>
      <c r="B153" s="40"/>
      <c r="C153" s="221" t="s">
        <v>359</v>
      </c>
      <c r="D153" s="221" t="s">
        <v>157</v>
      </c>
      <c r="E153" s="222" t="s">
        <v>672</v>
      </c>
      <c r="F153" s="223" t="s">
        <v>673</v>
      </c>
      <c r="G153" s="224" t="s">
        <v>222</v>
      </c>
      <c r="H153" s="225">
        <v>55</v>
      </c>
      <c r="I153" s="226"/>
      <c r="J153" s="227">
        <f>ROUND(I153*H153,2)</f>
        <v>0</v>
      </c>
      <c r="K153" s="228"/>
      <c r="L153" s="45"/>
      <c r="M153" s="229" t="s">
        <v>1</v>
      </c>
      <c r="N153" s="230" t="s">
        <v>39</v>
      </c>
      <c r="O153" s="92"/>
      <c r="P153" s="231">
        <f>O153*H153</f>
        <v>0</v>
      </c>
      <c r="Q153" s="231">
        <v>5.0000000000000002E-05</v>
      </c>
      <c r="R153" s="231">
        <f>Q153*H153</f>
        <v>0.0027500000000000003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218</v>
      </c>
      <c r="AT153" s="233" t="s">
        <v>157</v>
      </c>
      <c r="AU153" s="233" t="s">
        <v>104</v>
      </c>
      <c r="AY153" s="18" t="s">
        <v>154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104</v>
      </c>
      <c r="BK153" s="234">
        <f>ROUND(I153*H153,2)</f>
        <v>0</v>
      </c>
      <c r="BL153" s="18" t="s">
        <v>218</v>
      </c>
      <c r="BM153" s="233" t="s">
        <v>362</v>
      </c>
    </row>
    <row r="154" s="2" customFormat="1" ht="24.15" customHeight="1">
      <c r="A154" s="39"/>
      <c r="B154" s="40"/>
      <c r="C154" s="221" t="s">
        <v>247</v>
      </c>
      <c r="D154" s="221" t="s">
        <v>157</v>
      </c>
      <c r="E154" s="222" t="s">
        <v>674</v>
      </c>
      <c r="F154" s="223" t="s">
        <v>675</v>
      </c>
      <c r="G154" s="224" t="s">
        <v>168</v>
      </c>
      <c r="H154" s="225">
        <v>72</v>
      </c>
      <c r="I154" s="226"/>
      <c r="J154" s="227">
        <f>ROUND(I154*H154,2)</f>
        <v>0</v>
      </c>
      <c r="K154" s="228"/>
      <c r="L154" s="45"/>
      <c r="M154" s="229" t="s">
        <v>1</v>
      </c>
      <c r="N154" s="230" t="s">
        <v>39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218</v>
      </c>
      <c r="AT154" s="233" t="s">
        <v>157</v>
      </c>
      <c r="AU154" s="233" t="s">
        <v>104</v>
      </c>
      <c r="AY154" s="18" t="s">
        <v>154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104</v>
      </c>
      <c r="BK154" s="234">
        <f>ROUND(I154*H154,2)</f>
        <v>0</v>
      </c>
      <c r="BL154" s="18" t="s">
        <v>218</v>
      </c>
      <c r="BM154" s="233" t="s">
        <v>466</v>
      </c>
    </row>
    <row r="155" s="2" customFormat="1" ht="33" customHeight="1">
      <c r="A155" s="39"/>
      <c r="B155" s="40"/>
      <c r="C155" s="221" t="s">
        <v>365</v>
      </c>
      <c r="D155" s="221" t="s">
        <v>157</v>
      </c>
      <c r="E155" s="222" t="s">
        <v>676</v>
      </c>
      <c r="F155" s="223" t="s">
        <v>677</v>
      </c>
      <c r="G155" s="224" t="s">
        <v>168</v>
      </c>
      <c r="H155" s="225">
        <v>14</v>
      </c>
      <c r="I155" s="226"/>
      <c r="J155" s="227">
        <f>ROUND(I155*H155,2)</f>
        <v>0</v>
      </c>
      <c r="K155" s="228"/>
      <c r="L155" s="45"/>
      <c r="M155" s="229" t="s">
        <v>1</v>
      </c>
      <c r="N155" s="230" t="s">
        <v>39</v>
      </c>
      <c r="O155" s="92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218</v>
      </c>
      <c r="AT155" s="233" t="s">
        <v>157</v>
      </c>
      <c r="AU155" s="233" t="s">
        <v>104</v>
      </c>
      <c r="AY155" s="18" t="s">
        <v>154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104</v>
      </c>
      <c r="BK155" s="234">
        <f>ROUND(I155*H155,2)</f>
        <v>0</v>
      </c>
      <c r="BL155" s="18" t="s">
        <v>218</v>
      </c>
      <c r="BM155" s="233" t="s">
        <v>368</v>
      </c>
    </row>
    <row r="156" s="2" customFormat="1" ht="21.75" customHeight="1">
      <c r="A156" s="39"/>
      <c r="B156" s="40"/>
      <c r="C156" s="221" t="s">
        <v>306</v>
      </c>
      <c r="D156" s="221" t="s">
        <v>157</v>
      </c>
      <c r="E156" s="222" t="s">
        <v>678</v>
      </c>
      <c r="F156" s="223" t="s">
        <v>679</v>
      </c>
      <c r="G156" s="224" t="s">
        <v>168</v>
      </c>
      <c r="H156" s="225">
        <v>18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39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0.00052999999999999998</v>
      </c>
      <c r="T156" s="232">
        <f>S156*H156</f>
        <v>0.0095399999999999999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218</v>
      </c>
      <c r="AT156" s="233" t="s">
        <v>157</v>
      </c>
      <c r="AU156" s="233" t="s">
        <v>104</v>
      </c>
      <c r="AY156" s="18" t="s">
        <v>154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104</v>
      </c>
      <c r="BK156" s="234">
        <f>ROUND(I156*H156,2)</f>
        <v>0</v>
      </c>
      <c r="BL156" s="18" t="s">
        <v>218</v>
      </c>
      <c r="BM156" s="233" t="s">
        <v>372</v>
      </c>
    </row>
    <row r="157" s="2" customFormat="1" ht="24.15" customHeight="1">
      <c r="A157" s="39"/>
      <c r="B157" s="40"/>
      <c r="C157" s="221" t="s">
        <v>377</v>
      </c>
      <c r="D157" s="221" t="s">
        <v>157</v>
      </c>
      <c r="E157" s="222" t="s">
        <v>680</v>
      </c>
      <c r="F157" s="223" t="s">
        <v>681</v>
      </c>
      <c r="G157" s="224" t="s">
        <v>168</v>
      </c>
      <c r="H157" s="225">
        <v>18</v>
      </c>
      <c r="I157" s="226"/>
      <c r="J157" s="227">
        <f>ROUND(I157*H157,2)</f>
        <v>0</v>
      </c>
      <c r="K157" s="228"/>
      <c r="L157" s="45"/>
      <c r="M157" s="229" t="s">
        <v>1</v>
      </c>
      <c r="N157" s="230" t="s">
        <v>39</v>
      </c>
      <c r="O157" s="92"/>
      <c r="P157" s="231">
        <f>O157*H157</f>
        <v>0</v>
      </c>
      <c r="Q157" s="231">
        <v>0.00023000000000000001</v>
      </c>
      <c r="R157" s="231">
        <f>Q157*H157</f>
        <v>0.0041400000000000005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218</v>
      </c>
      <c r="AT157" s="233" t="s">
        <v>157</v>
      </c>
      <c r="AU157" s="233" t="s">
        <v>104</v>
      </c>
      <c r="AY157" s="18" t="s">
        <v>154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104</v>
      </c>
      <c r="BK157" s="234">
        <f>ROUND(I157*H157,2)</f>
        <v>0</v>
      </c>
      <c r="BL157" s="18" t="s">
        <v>218</v>
      </c>
      <c r="BM157" s="233" t="s">
        <v>380</v>
      </c>
    </row>
    <row r="158" s="2" customFormat="1" ht="16.5" customHeight="1">
      <c r="A158" s="39"/>
      <c r="B158" s="40"/>
      <c r="C158" s="221" t="s">
        <v>264</v>
      </c>
      <c r="D158" s="221" t="s">
        <v>157</v>
      </c>
      <c r="E158" s="222" t="s">
        <v>682</v>
      </c>
      <c r="F158" s="223" t="s">
        <v>683</v>
      </c>
      <c r="G158" s="224" t="s">
        <v>168</v>
      </c>
      <c r="H158" s="225">
        <v>18</v>
      </c>
      <c r="I158" s="226"/>
      <c r="J158" s="227">
        <f>ROUND(I158*H158,2)</f>
        <v>0</v>
      </c>
      <c r="K158" s="228"/>
      <c r="L158" s="45"/>
      <c r="M158" s="229" t="s">
        <v>1</v>
      </c>
      <c r="N158" s="230" t="s">
        <v>39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0.0054900000000000001</v>
      </c>
      <c r="T158" s="232">
        <f>S158*H158</f>
        <v>0.098820000000000005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218</v>
      </c>
      <c r="AT158" s="233" t="s">
        <v>157</v>
      </c>
      <c r="AU158" s="233" t="s">
        <v>104</v>
      </c>
      <c r="AY158" s="18" t="s">
        <v>154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104</v>
      </c>
      <c r="BK158" s="234">
        <f>ROUND(I158*H158,2)</f>
        <v>0</v>
      </c>
      <c r="BL158" s="18" t="s">
        <v>218</v>
      </c>
      <c r="BM158" s="233" t="s">
        <v>384</v>
      </c>
    </row>
    <row r="159" s="2" customFormat="1" ht="24.15" customHeight="1">
      <c r="A159" s="39"/>
      <c r="B159" s="40"/>
      <c r="C159" s="221" t="s">
        <v>385</v>
      </c>
      <c r="D159" s="221" t="s">
        <v>157</v>
      </c>
      <c r="E159" s="222" t="s">
        <v>684</v>
      </c>
      <c r="F159" s="223" t="s">
        <v>685</v>
      </c>
      <c r="G159" s="224" t="s">
        <v>168</v>
      </c>
      <c r="H159" s="225">
        <v>18</v>
      </c>
      <c r="I159" s="226"/>
      <c r="J159" s="227">
        <f>ROUND(I159*H159,2)</f>
        <v>0</v>
      </c>
      <c r="K159" s="228"/>
      <c r="L159" s="45"/>
      <c r="M159" s="229" t="s">
        <v>1</v>
      </c>
      <c r="N159" s="230" t="s">
        <v>39</v>
      </c>
      <c r="O159" s="92"/>
      <c r="P159" s="231">
        <f>O159*H159</f>
        <v>0</v>
      </c>
      <c r="Q159" s="231">
        <v>2.0000000000000002E-05</v>
      </c>
      <c r="R159" s="231">
        <f>Q159*H159</f>
        <v>0.00036000000000000002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218</v>
      </c>
      <c r="AT159" s="233" t="s">
        <v>157</v>
      </c>
      <c r="AU159" s="233" t="s">
        <v>104</v>
      </c>
      <c r="AY159" s="18" t="s">
        <v>154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104</v>
      </c>
      <c r="BK159" s="234">
        <f>ROUND(I159*H159,2)</f>
        <v>0</v>
      </c>
      <c r="BL159" s="18" t="s">
        <v>218</v>
      </c>
      <c r="BM159" s="233" t="s">
        <v>388</v>
      </c>
    </row>
    <row r="160" s="2" customFormat="1" ht="37.8" customHeight="1">
      <c r="A160" s="39"/>
      <c r="B160" s="40"/>
      <c r="C160" s="221" t="s">
        <v>312</v>
      </c>
      <c r="D160" s="221" t="s">
        <v>157</v>
      </c>
      <c r="E160" s="222" t="s">
        <v>686</v>
      </c>
      <c r="F160" s="223" t="s">
        <v>687</v>
      </c>
      <c r="G160" s="224" t="s">
        <v>222</v>
      </c>
      <c r="H160" s="225">
        <v>141</v>
      </c>
      <c r="I160" s="226"/>
      <c r="J160" s="227">
        <f>ROUND(I160*H160,2)</f>
        <v>0</v>
      </c>
      <c r="K160" s="228"/>
      <c r="L160" s="45"/>
      <c r="M160" s="229" t="s">
        <v>1</v>
      </c>
      <c r="N160" s="230" t="s">
        <v>39</v>
      </c>
      <c r="O160" s="92"/>
      <c r="P160" s="231">
        <f>O160*H160</f>
        <v>0</v>
      </c>
      <c r="Q160" s="231">
        <v>0.00019000000000000001</v>
      </c>
      <c r="R160" s="231">
        <f>Q160*H160</f>
        <v>0.026790000000000001</v>
      </c>
      <c r="S160" s="231">
        <v>0</v>
      </c>
      <c r="T160" s="23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218</v>
      </c>
      <c r="AT160" s="233" t="s">
        <v>157</v>
      </c>
      <c r="AU160" s="233" t="s">
        <v>104</v>
      </c>
      <c r="AY160" s="18" t="s">
        <v>154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104</v>
      </c>
      <c r="BK160" s="234">
        <f>ROUND(I160*H160,2)</f>
        <v>0</v>
      </c>
      <c r="BL160" s="18" t="s">
        <v>218</v>
      </c>
      <c r="BM160" s="233" t="s">
        <v>392</v>
      </c>
    </row>
    <row r="161" s="2" customFormat="1" ht="33" customHeight="1">
      <c r="A161" s="39"/>
      <c r="B161" s="40"/>
      <c r="C161" s="221" t="s">
        <v>393</v>
      </c>
      <c r="D161" s="221" t="s">
        <v>157</v>
      </c>
      <c r="E161" s="222" t="s">
        <v>688</v>
      </c>
      <c r="F161" s="223" t="s">
        <v>689</v>
      </c>
      <c r="G161" s="224" t="s">
        <v>222</v>
      </c>
      <c r="H161" s="225">
        <v>141</v>
      </c>
      <c r="I161" s="226"/>
      <c r="J161" s="227">
        <f>ROUND(I161*H161,2)</f>
        <v>0</v>
      </c>
      <c r="K161" s="228"/>
      <c r="L161" s="45"/>
      <c r="M161" s="229" t="s">
        <v>1</v>
      </c>
      <c r="N161" s="230" t="s">
        <v>39</v>
      </c>
      <c r="O161" s="92"/>
      <c r="P161" s="231">
        <f>O161*H161</f>
        <v>0</v>
      </c>
      <c r="Q161" s="231">
        <v>1.0000000000000001E-05</v>
      </c>
      <c r="R161" s="231">
        <f>Q161*H161</f>
        <v>0.00141</v>
      </c>
      <c r="S161" s="231">
        <v>0</v>
      </c>
      <c r="T161" s="23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3" t="s">
        <v>218</v>
      </c>
      <c r="AT161" s="233" t="s">
        <v>157</v>
      </c>
      <c r="AU161" s="233" t="s">
        <v>104</v>
      </c>
      <c r="AY161" s="18" t="s">
        <v>154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104</v>
      </c>
      <c r="BK161" s="234">
        <f>ROUND(I161*H161,2)</f>
        <v>0</v>
      </c>
      <c r="BL161" s="18" t="s">
        <v>218</v>
      </c>
      <c r="BM161" s="233" t="s">
        <v>396</v>
      </c>
    </row>
    <row r="162" s="2" customFormat="1" ht="37.8" customHeight="1">
      <c r="A162" s="39"/>
      <c r="B162" s="40"/>
      <c r="C162" s="221" t="s">
        <v>397</v>
      </c>
      <c r="D162" s="221" t="s">
        <v>157</v>
      </c>
      <c r="E162" s="222" t="s">
        <v>690</v>
      </c>
      <c r="F162" s="223" t="s">
        <v>691</v>
      </c>
      <c r="G162" s="224" t="s">
        <v>229</v>
      </c>
      <c r="H162" s="225">
        <v>0.42799999999999999</v>
      </c>
      <c r="I162" s="226"/>
      <c r="J162" s="227">
        <f>ROUND(I162*H162,2)</f>
        <v>0</v>
      </c>
      <c r="K162" s="228"/>
      <c r="L162" s="45"/>
      <c r="M162" s="229" t="s">
        <v>1</v>
      </c>
      <c r="N162" s="230" t="s">
        <v>39</v>
      </c>
      <c r="O162" s="92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3" t="s">
        <v>218</v>
      </c>
      <c r="AT162" s="233" t="s">
        <v>157</v>
      </c>
      <c r="AU162" s="233" t="s">
        <v>104</v>
      </c>
      <c r="AY162" s="18" t="s">
        <v>154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104</v>
      </c>
      <c r="BK162" s="234">
        <f>ROUND(I162*H162,2)</f>
        <v>0</v>
      </c>
      <c r="BL162" s="18" t="s">
        <v>218</v>
      </c>
      <c r="BM162" s="233" t="s">
        <v>400</v>
      </c>
    </row>
    <row r="163" s="2" customFormat="1" ht="44.25" customHeight="1">
      <c r="A163" s="39"/>
      <c r="B163" s="40"/>
      <c r="C163" s="221" t="s">
        <v>401</v>
      </c>
      <c r="D163" s="221" t="s">
        <v>157</v>
      </c>
      <c r="E163" s="222" t="s">
        <v>692</v>
      </c>
      <c r="F163" s="223" t="s">
        <v>693</v>
      </c>
      <c r="G163" s="224" t="s">
        <v>229</v>
      </c>
      <c r="H163" s="225">
        <v>0.156</v>
      </c>
      <c r="I163" s="226"/>
      <c r="J163" s="227">
        <f>ROUND(I163*H163,2)</f>
        <v>0</v>
      </c>
      <c r="K163" s="228"/>
      <c r="L163" s="45"/>
      <c r="M163" s="229" t="s">
        <v>1</v>
      </c>
      <c r="N163" s="230" t="s">
        <v>39</v>
      </c>
      <c r="O163" s="92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218</v>
      </c>
      <c r="AT163" s="233" t="s">
        <v>157</v>
      </c>
      <c r="AU163" s="233" t="s">
        <v>104</v>
      </c>
      <c r="AY163" s="18" t="s">
        <v>154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104</v>
      </c>
      <c r="BK163" s="234">
        <f>ROUND(I163*H163,2)</f>
        <v>0</v>
      </c>
      <c r="BL163" s="18" t="s">
        <v>218</v>
      </c>
      <c r="BM163" s="233" t="s">
        <v>404</v>
      </c>
    </row>
    <row r="164" s="12" customFormat="1" ht="22.8" customHeight="1">
      <c r="A164" s="12"/>
      <c r="B164" s="205"/>
      <c r="C164" s="206"/>
      <c r="D164" s="207" t="s">
        <v>72</v>
      </c>
      <c r="E164" s="219" t="s">
        <v>694</v>
      </c>
      <c r="F164" s="219" t="s">
        <v>695</v>
      </c>
      <c r="G164" s="206"/>
      <c r="H164" s="206"/>
      <c r="I164" s="209"/>
      <c r="J164" s="220">
        <f>BK164</f>
        <v>0</v>
      </c>
      <c r="K164" s="206"/>
      <c r="L164" s="211"/>
      <c r="M164" s="212"/>
      <c r="N164" s="213"/>
      <c r="O164" s="213"/>
      <c r="P164" s="214">
        <f>SUM(P165:P187)</f>
        <v>0</v>
      </c>
      <c r="Q164" s="213"/>
      <c r="R164" s="214">
        <f>SUM(R165:R187)</f>
        <v>0.75543883629999997</v>
      </c>
      <c r="S164" s="213"/>
      <c r="T164" s="215">
        <f>SUM(T165:T187)</f>
        <v>0.80895000000000006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6" t="s">
        <v>104</v>
      </c>
      <c r="AT164" s="217" t="s">
        <v>72</v>
      </c>
      <c r="AU164" s="217" t="s">
        <v>81</v>
      </c>
      <c r="AY164" s="216" t="s">
        <v>154</v>
      </c>
      <c r="BK164" s="218">
        <f>SUM(BK165:BK187)</f>
        <v>0</v>
      </c>
    </row>
    <row r="165" s="2" customFormat="1" ht="24.15" customHeight="1">
      <c r="A165" s="39"/>
      <c r="B165" s="40"/>
      <c r="C165" s="221" t="s">
        <v>318</v>
      </c>
      <c r="D165" s="221" t="s">
        <v>157</v>
      </c>
      <c r="E165" s="222" t="s">
        <v>696</v>
      </c>
      <c r="F165" s="223" t="s">
        <v>697</v>
      </c>
      <c r="G165" s="224" t="s">
        <v>669</v>
      </c>
      <c r="H165" s="225">
        <v>12</v>
      </c>
      <c r="I165" s="226"/>
      <c r="J165" s="227">
        <f>ROUND(I165*H165,2)</f>
        <v>0</v>
      </c>
      <c r="K165" s="228"/>
      <c r="L165" s="45"/>
      <c r="M165" s="229" t="s">
        <v>1</v>
      </c>
      <c r="N165" s="230" t="s">
        <v>39</v>
      </c>
      <c r="O165" s="92"/>
      <c r="P165" s="231">
        <f>O165*H165</f>
        <v>0</v>
      </c>
      <c r="Q165" s="231">
        <v>0</v>
      </c>
      <c r="R165" s="231">
        <f>Q165*H165</f>
        <v>0</v>
      </c>
      <c r="S165" s="231">
        <v>0.01933</v>
      </c>
      <c r="T165" s="232">
        <f>S165*H165</f>
        <v>0.23196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3" t="s">
        <v>218</v>
      </c>
      <c r="AT165" s="233" t="s">
        <v>157</v>
      </c>
      <c r="AU165" s="233" t="s">
        <v>104</v>
      </c>
      <c r="AY165" s="18" t="s">
        <v>154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104</v>
      </c>
      <c r="BK165" s="234">
        <f>ROUND(I165*H165,2)</f>
        <v>0</v>
      </c>
      <c r="BL165" s="18" t="s">
        <v>218</v>
      </c>
      <c r="BM165" s="233" t="s">
        <v>412</v>
      </c>
    </row>
    <row r="166" s="2" customFormat="1" ht="24.15" customHeight="1">
      <c r="A166" s="39"/>
      <c r="B166" s="40"/>
      <c r="C166" s="221" t="s">
        <v>413</v>
      </c>
      <c r="D166" s="221" t="s">
        <v>157</v>
      </c>
      <c r="E166" s="222" t="s">
        <v>698</v>
      </c>
      <c r="F166" s="223" t="s">
        <v>699</v>
      </c>
      <c r="G166" s="224" t="s">
        <v>669</v>
      </c>
      <c r="H166" s="225">
        <v>11</v>
      </c>
      <c r="I166" s="226"/>
      <c r="J166" s="227">
        <f>ROUND(I166*H166,2)</f>
        <v>0</v>
      </c>
      <c r="K166" s="228"/>
      <c r="L166" s="45"/>
      <c r="M166" s="229" t="s">
        <v>1</v>
      </c>
      <c r="N166" s="230" t="s">
        <v>39</v>
      </c>
      <c r="O166" s="92"/>
      <c r="P166" s="231">
        <f>O166*H166</f>
        <v>0</v>
      </c>
      <c r="Q166" s="231">
        <v>0.02894</v>
      </c>
      <c r="R166" s="231">
        <f>Q166*H166</f>
        <v>0.31834000000000001</v>
      </c>
      <c r="S166" s="231">
        <v>0</v>
      </c>
      <c r="T166" s="23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3" t="s">
        <v>218</v>
      </c>
      <c r="AT166" s="233" t="s">
        <v>157</v>
      </c>
      <c r="AU166" s="233" t="s">
        <v>104</v>
      </c>
      <c r="AY166" s="18" t="s">
        <v>154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8" t="s">
        <v>104</v>
      </c>
      <c r="BK166" s="234">
        <f>ROUND(I166*H166,2)</f>
        <v>0</v>
      </c>
      <c r="BL166" s="18" t="s">
        <v>218</v>
      </c>
      <c r="BM166" s="233" t="s">
        <v>416</v>
      </c>
    </row>
    <row r="167" s="2" customFormat="1" ht="16.5" customHeight="1">
      <c r="A167" s="39"/>
      <c r="B167" s="40"/>
      <c r="C167" s="279" t="s">
        <v>324</v>
      </c>
      <c r="D167" s="279" t="s">
        <v>202</v>
      </c>
      <c r="E167" s="280" t="s">
        <v>700</v>
      </c>
      <c r="F167" s="281" t="s">
        <v>701</v>
      </c>
      <c r="G167" s="282" t="s">
        <v>168</v>
      </c>
      <c r="H167" s="283">
        <v>11</v>
      </c>
      <c r="I167" s="284"/>
      <c r="J167" s="285">
        <f>ROUND(I167*H167,2)</f>
        <v>0</v>
      </c>
      <c r="K167" s="286"/>
      <c r="L167" s="287"/>
      <c r="M167" s="288" t="s">
        <v>1</v>
      </c>
      <c r="N167" s="289" t="s">
        <v>39</v>
      </c>
      <c r="O167" s="92"/>
      <c r="P167" s="231">
        <f>O167*H167</f>
        <v>0</v>
      </c>
      <c r="Q167" s="231">
        <v>0.0020999999999999999</v>
      </c>
      <c r="R167" s="231">
        <f>Q167*H167</f>
        <v>0.023099999999999999</v>
      </c>
      <c r="S167" s="231">
        <v>0</v>
      </c>
      <c r="T167" s="23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3" t="s">
        <v>264</v>
      </c>
      <c r="AT167" s="233" t="s">
        <v>202</v>
      </c>
      <c r="AU167" s="233" t="s">
        <v>104</v>
      </c>
      <c r="AY167" s="18" t="s">
        <v>154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8" t="s">
        <v>104</v>
      </c>
      <c r="BK167" s="234">
        <f>ROUND(I167*H167,2)</f>
        <v>0</v>
      </c>
      <c r="BL167" s="18" t="s">
        <v>218</v>
      </c>
      <c r="BM167" s="233" t="s">
        <v>419</v>
      </c>
    </row>
    <row r="168" s="2" customFormat="1" ht="16.5" customHeight="1">
      <c r="A168" s="39"/>
      <c r="B168" s="40"/>
      <c r="C168" s="221" t="s">
        <v>702</v>
      </c>
      <c r="D168" s="221" t="s">
        <v>157</v>
      </c>
      <c r="E168" s="222" t="s">
        <v>703</v>
      </c>
      <c r="F168" s="223" t="s">
        <v>704</v>
      </c>
      <c r="G168" s="224" t="s">
        <v>168</v>
      </c>
      <c r="H168" s="225">
        <v>1</v>
      </c>
      <c r="I168" s="226"/>
      <c r="J168" s="227">
        <f>ROUND(I168*H168,2)</f>
        <v>0</v>
      </c>
      <c r="K168" s="228"/>
      <c r="L168" s="45"/>
      <c r="M168" s="229" t="s">
        <v>1</v>
      </c>
      <c r="N168" s="230" t="s">
        <v>39</v>
      </c>
      <c r="O168" s="92"/>
      <c r="P168" s="231">
        <f>O168*H168</f>
        <v>0</v>
      </c>
      <c r="Q168" s="231">
        <v>0.00054883630000000002</v>
      </c>
      <c r="R168" s="231">
        <f>Q168*H168</f>
        <v>0.00054883630000000002</v>
      </c>
      <c r="S168" s="231">
        <v>0</v>
      </c>
      <c r="T168" s="23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218</v>
      </c>
      <c r="AT168" s="233" t="s">
        <v>157</v>
      </c>
      <c r="AU168" s="233" t="s">
        <v>104</v>
      </c>
      <c r="AY168" s="18" t="s">
        <v>154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104</v>
      </c>
      <c r="BK168" s="234">
        <f>ROUND(I168*H168,2)</f>
        <v>0</v>
      </c>
      <c r="BL168" s="18" t="s">
        <v>218</v>
      </c>
      <c r="BM168" s="233" t="s">
        <v>705</v>
      </c>
    </row>
    <row r="169" s="2" customFormat="1" ht="21.75" customHeight="1">
      <c r="A169" s="39"/>
      <c r="B169" s="40"/>
      <c r="C169" s="221" t="s">
        <v>420</v>
      </c>
      <c r="D169" s="221" t="s">
        <v>157</v>
      </c>
      <c r="E169" s="222" t="s">
        <v>706</v>
      </c>
      <c r="F169" s="223" t="s">
        <v>707</v>
      </c>
      <c r="G169" s="224" t="s">
        <v>669</v>
      </c>
      <c r="H169" s="225">
        <v>9</v>
      </c>
      <c r="I169" s="226"/>
      <c r="J169" s="227">
        <f>ROUND(I169*H169,2)</f>
        <v>0</v>
      </c>
      <c r="K169" s="228"/>
      <c r="L169" s="45"/>
      <c r="M169" s="229" t="s">
        <v>1</v>
      </c>
      <c r="N169" s="230" t="s">
        <v>39</v>
      </c>
      <c r="O169" s="92"/>
      <c r="P169" s="231">
        <f>O169*H169</f>
        <v>0</v>
      </c>
      <c r="Q169" s="231">
        <v>0</v>
      </c>
      <c r="R169" s="231">
        <f>Q169*H169</f>
        <v>0</v>
      </c>
      <c r="S169" s="231">
        <v>0.019460000000000002</v>
      </c>
      <c r="T169" s="232">
        <f>S169*H169</f>
        <v>0.17514000000000002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3" t="s">
        <v>218</v>
      </c>
      <c r="AT169" s="233" t="s">
        <v>157</v>
      </c>
      <c r="AU169" s="233" t="s">
        <v>104</v>
      </c>
      <c r="AY169" s="18" t="s">
        <v>154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104</v>
      </c>
      <c r="BK169" s="234">
        <f>ROUND(I169*H169,2)</f>
        <v>0</v>
      </c>
      <c r="BL169" s="18" t="s">
        <v>218</v>
      </c>
      <c r="BM169" s="233" t="s">
        <v>423</v>
      </c>
    </row>
    <row r="170" s="2" customFormat="1" ht="44.25" customHeight="1">
      <c r="A170" s="39"/>
      <c r="B170" s="40"/>
      <c r="C170" s="221" t="s">
        <v>327</v>
      </c>
      <c r="D170" s="221" t="s">
        <v>157</v>
      </c>
      <c r="E170" s="222" t="s">
        <v>708</v>
      </c>
      <c r="F170" s="223" t="s">
        <v>709</v>
      </c>
      <c r="G170" s="224" t="s">
        <v>669</v>
      </c>
      <c r="H170" s="225">
        <v>9</v>
      </c>
      <c r="I170" s="226"/>
      <c r="J170" s="227">
        <f>ROUND(I170*H170,2)</f>
        <v>0</v>
      </c>
      <c r="K170" s="228"/>
      <c r="L170" s="45"/>
      <c r="M170" s="229" t="s">
        <v>1</v>
      </c>
      <c r="N170" s="230" t="s">
        <v>39</v>
      </c>
      <c r="O170" s="92"/>
      <c r="P170" s="231">
        <f>O170*H170</f>
        <v>0</v>
      </c>
      <c r="Q170" s="231">
        <v>0.01197</v>
      </c>
      <c r="R170" s="231">
        <f>Q170*H170</f>
        <v>0.10772999999999999</v>
      </c>
      <c r="S170" s="231">
        <v>0</v>
      </c>
      <c r="T170" s="23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3" t="s">
        <v>218</v>
      </c>
      <c r="AT170" s="233" t="s">
        <v>157</v>
      </c>
      <c r="AU170" s="233" t="s">
        <v>104</v>
      </c>
      <c r="AY170" s="18" t="s">
        <v>154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8" t="s">
        <v>104</v>
      </c>
      <c r="BK170" s="234">
        <f>ROUND(I170*H170,2)</f>
        <v>0</v>
      </c>
      <c r="BL170" s="18" t="s">
        <v>218</v>
      </c>
      <c r="BM170" s="233" t="s">
        <v>426</v>
      </c>
    </row>
    <row r="171" s="2" customFormat="1" ht="16.5" customHeight="1">
      <c r="A171" s="39"/>
      <c r="B171" s="40"/>
      <c r="C171" s="221" t="s">
        <v>427</v>
      </c>
      <c r="D171" s="221" t="s">
        <v>157</v>
      </c>
      <c r="E171" s="222" t="s">
        <v>710</v>
      </c>
      <c r="F171" s="223" t="s">
        <v>711</v>
      </c>
      <c r="G171" s="224" t="s">
        <v>669</v>
      </c>
      <c r="H171" s="225">
        <v>9</v>
      </c>
      <c r="I171" s="226"/>
      <c r="J171" s="227">
        <f>ROUND(I171*H171,2)</f>
        <v>0</v>
      </c>
      <c r="K171" s="228"/>
      <c r="L171" s="45"/>
      <c r="M171" s="229" t="s">
        <v>1</v>
      </c>
      <c r="N171" s="230" t="s">
        <v>39</v>
      </c>
      <c r="O171" s="92"/>
      <c r="P171" s="231">
        <f>O171*H171</f>
        <v>0</v>
      </c>
      <c r="Q171" s="231">
        <v>0</v>
      </c>
      <c r="R171" s="231">
        <f>Q171*H171</f>
        <v>0</v>
      </c>
      <c r="S171" s="231">
        <v>0.032899999999999999</v>
      </c>
      <c r="T171" s="232">
        <f>S171*H171</f>
        <v>0.29609999999999997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3" t="s">
        <v>218</v>
      </c>
      <c r="AT171" s="233" t="s">
        <v>157</v>
      </c>
      <c r="AU171" s="233" t="s">
        <v>104</v>
      </c>
      <c r="AY171" s="18" t="s">
        <v>154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104</v>
      </c>
      <c r="BK171" s="234">
        <f>ROUND(I171*H171,2)</f>
        <v>0</v>
      </c>
      <c r="BL171" s="18" t="s">
        <v>218</v>
      </c>
      <c r="BM171" s="233" t="s">
        <v>430</v>
      </c>
    </row>
    <row r="172" s="2" customFormat="1" ht="33" customHeight="1">
      <c r="A172" s="39"/>
      <c r="B172" s="40"/>
      <c r="C172" s="221" t="s">
        <v>331</v>
      </c>
      <c r="D172" s="221" t="s">
        <v>157</v>
      </c>
      <c r="E172" s="222" t="s">
        <v>712</v>
      </c>
      <c r="F172" s="223" t="s">
        <v>713</v>
      </c>
      <c r="G172" s="224" t="s">
        <v>669</v>
      </c>
      <c r="H172" s="225">
        <v>9</v>
      </c>
      <c r="I172" s="226"/>
      <c r="J172" s="227">
        <f>ROUND(I172*H172,2)</f>
        <v>0</v>
      </c>
      <c r="K172" s="228"/>
      <c r="L172" s="45"/>
      <c r="M172" s="229" t="s">
        <v>1</v>
      </c>
      <c r="N172" s="230" t="s">
        <v>39</v>
      </c>
      <c r="O172" s="92"/>
      <c r="P172" s="231">
        <f>O172*H172</f>
        <v>0</v>
      </c>
      <c r="Q172" s="231">
        <v>0.02137</v>
      </c>
      <c r="R172" s="231">
        <f>Q172*H172</f>
        <v>0.19233</v>
      </c>
      <c r="S172" s="231">
        <v>0</v>
      </c>
      <c r="T172" s="23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3" t="s">
        <v>218</v>
      </c>
      <c r="AT172" s="233" t="s">
        <v>157</v>
      </c>
      <c r="AU172" s="233" t="s">
        <v>104</v>
      </c>
      <c r="AY172" s="18" t="s">
        <v>154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8" t="s">
        <v>104</v>
      </c>
      <c r="BK172" s="234">
        <f>ROUND(I172*H172,2)</f>
        <v>0</v>
      </c>
      <c r="BL172" s="18" t="s">
        <v>218</v>
      </c>
      <c r="BM172" s="233" t="s">
        <v>433</v>
      </c>
    </row>
    <row r="173" s="2" customFormat="1" ht="24.15" customHeight="1">
      <c r="A173" s="39"/>
      <c r="B173" s="40"/>
      <c r="C173" s="221" t="s">
        <v>488</v>
      </c>
      <c r="D173" s="221" t="s">
        <v>157</v>
      </c>
      <c r="E173" s="222" t="s">
        <v>714</v>
      </c>
      <c r="F173" s="223" t="s">
        <v>715</v>
      </c>
      <c r="G173" s="224" t="s">
        <v>669</v>
      </c>
      <c r="H173" s="225">
        <v>3</v>
      </c>
      <c r="I173" s="226"/>
      <c r="J173" s="227">
        <f>ROUND(I173*H173,2)</f>
        <v>0</v>
      </c>
      <c r="K173" s="228"/>
      <c r="L173" s="45"/>
      <c r="M173" s="229" t="s">
        <v>1</v>
      </c>
      <c r="N173" s="230" t="s">
        <v>39</v>
      </c>
      <c r="O173" s="92"/>
      <c r="P173" s="231">
        <f>O173*H173</f>
        <v>0</v>
      </c>
      <c r="Q173" s="231">
        <v>0.0011000000000000001</v>
      </c>
      <c r="R173" s="231">
        <f>Q173*H173</f>
        <v>0.0033</v>
      </c>
      <c r="S173" s="231">
        <v>0</v>
      </c>
      <c r="T173" s="23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3" t="s">
        <v>218</v>
      </c>
      <c r="AT173" s="233" t="s">
        <v>157</v>
      </c>
      <c r="AU173" s="233" t="s">
        <v>104</v>
      </c>
      <c r="AY173" s="18" t="s">
        <v>154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8" t="s">
        <v>104</v>
      </c>
      <c r="BK173" s="234">
        <f>ROUND(I173*H173,2)</f>
        <v>0</v>
      </c>
      <c r="BL173" s="18" t="s">
        <v>218</v>
      </c>
      <c r="BM173" s="233" t="s">
        <v>716</v>
      </c>
    </row>
    <row r="174" s="2" customFormat="1" ht="24.15" customHeight="1">
      <c r="A174" s="39"/>
      <c r="B174" s="40"/>
      <c r="C174" s="221" t="s">
        <v>434</v>
      </c>
      <c r="D174" s="221" t="s">
        <v>157</v>
      </c>
      <c r="E174" s="222" t="s">
        <v>717</v>
      </c>
      <c r="F174" s="223" t="s">
        <v>718</v>
      </c>
      <c r="G174" s="224" t="s">
        <v>669</v>
      </c>
      <c r="H174" s="225">
        <v>9</v>
      </c>
      <c r="I174" s="226"/>
      <c r="J174" s="227">
        <f>ROUND(I174*H174,2)</f>
        <v>0</v>
      </c>
      <c r="K174" s="228"/>
      <c r="L174" s="45"/>
      <c r="M174" s="229" t="s">
        <v>1</v>
      </c>
      <c r="N174" s="230" t="s">
        <v>39</v>
      </c>
      <c r="O174" s="92"/>
      <c r="P174" s="231">
        <f>O174*H174</f>
        <v>0</v>
      </c>
      <c r="Q174" s="231">
        <v>0</v>
      </c>
      <c r="R174" s="231">
        <f>Q174*H174</f>
        <v>0</v>
      </c>
      <c r="S174" s="231">
        <v>0.0091999999999999998</v>
      </c>
      <c r="T174" s="232">
        <f>S174*H174</f>
        <v>0.082799999999999999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3" t="s">
        <v>218</v>
      </c>
      <c r="AT174" s="233" t="s">
        <v>157</v>
      </c>
      <c r="AU174" s="233" t="s">
        <v>104</v>
      </c>
      <c r="AY174" s="18" t="s">
        <v>154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104</v>
      </c>
      <c r="BK174" s="234">
        <f>ROUND(I174*H174,2)</f>
        <v>0</v>
      </c>
      <c r="BL174" s="18" t="s">
        <v>218</v>
      </c>
      <c r="BM174" s="233" t="s">
        <v>437</v>
      </c>
    </row>
    <row r="175" s="2" customFormat="1" ht="44.25" customHeight="1">
      <c r="A175" s="39"/>
      <c r="B175" s="40"/>
      <c r="C175" s="221" t="s">
        <v>337</v>
      </c>
      <c r="D175" s="221" t="s">
        <v>157</v>
      </c>
      <c r="E175" s="222" t="s">
        <v>719</v>
      </c>
      <c r="F175" s="223" t="s">
        <v>720</v>
      </c>
      <c r="G175" s="224" t="s">
        <v>229</v>
      </c>
      <c r="H175" s="225">
        <v>0.80900000000000005</v>
      </c>
      <c r="I175" s="226"/>
      <c r="J175" s="227">
        <f>ROUND(I175*H175,2)</f>
        <v>0</v>
      </c>
      <c r="K175" s="228"/>
      <c r="L175" s="45"/>
      <c r="M175" s="229" t="s">
        <v>1</v>
      </c>
      <c r="N175" s="230" t="s">
        <v>39</v>
      </c>
      <c r="O175" s="92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218</v>
      </c>
      <c r="AT175" s="233" t="s">
        <v>157</v>
      </c>
      <c r="AU175" s="233" t="s">
        <v>104</v>
      </c>
      <c r="AY175" s="18" t="s">
        <v>154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104</v>
      </c>
      <c r="BK175" s="234">
        <f>ROUND(I175*H175,2)</f>
        <v>0</v>
      </c>
      <c r="BL175" s="18" t="s">
        <v>218</v>
      </c>
      <c r="BM175" s="233" t="s">
        <v>440</v>
      </c>
    </row>
    <row r="176" s="2" customFormat="1" ht="24.15" customHeight="1">
      <c r="A176" s="39"/>
      <c r="B176" s="40"/>
      <c r="C176" s="221" t="s">
        <v>441</v>
      </c>
      <c r="D176" s="221" t="s">
        <v>157</v>
      </c>
      <c r="E176" s="222" t="s">
        <v>721</v>
      </c>
      <c r="F176" s="223" t="s">
        <v>722</v>
      </c>
      <c r="G176" s="224" t="s">
        <v>669</v>
      </c>
      <c r="H176" s="225">
        <v>45</v>
      </c>
      <c r="I176" s="226"/>
      <c r="J176" s="227">
        <f>ROUND(I176*H176,2)</f>
        <v>0</v>
      </c>
      <c r="K176" s="228"/>
      <c r="L176" s="45"/>
      <c r="M176" s="229" t="s">
        <v>1</v>
      </c>
      <c r="N176" s="230" t="s">
        <v>39</v>
      </c>
      <c r="O176" s="92"/>
      <c r="P176" s="231">
        <f>O176*H176</f>
        <v>0</v>
      </c>
      <c r="Q176" s="231">
        <v>0.00024000000000000001</v>
      </c>
      <c r="R176" s="231">
        <f>Q176*H176</f>
        <v>0.010800000000000001</v>
      </c>
      <c r="S176" s="231">
        <v>0</v>
      </c>
      <c r="T176" s="23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3" t="s">
        <v>218</v>
      </c>
      <c r="AT176" s="233" t="s">
        <v>157</v>
      </c>
      <c r="AU176" s="233" t="s">
        <v>104</v>
      </c>
      <c r="AY176" s="18" t="s">
        <v>154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8" t="s">
        <v>104</v>
      </c>
      <c r="BK176" s="234">
        <f>ROUND(I176*H176,2)</f>
        <v>0</v>
      </c>
      <c r="BL176" s="18" t="s">
        <v>218</v>
      </c>
      <c r="BM176" s="233" t="s">
        <v>171</v>
      </c>
    </row>
    <row r="177" s="2" customFormat="1" ht="24.15" customHeight="1">
      <c r="A177" s="39"/>
      <c r="B177" s="40"/>
      <c r="C177" s="221" t="s">
        <v>341</v>
      </c>
      <c r="D177" s="221" t="s">
        <v>157</v>
      </c>
      <c r="E177" s="222" t="s">
        <v>723</v>
      </c>
      <c r="F177" s="223" t="s">
        <v>724</v>
      </c>
      <c r="G177" s="224" t="s">
        <v>168</v>
      </c>
      <c r="H177" s="225">
        <v>11</v>
      </c>
      <c r="I177" s="226"/>
      <c r="J177" s="227">
        <f>ROUND(I177*H177,2)</f>
        <v>0</v>
      </c>
      <c r="K177" s="228"/>
      <c r="L177" s="45"/>
      <c r="M177" s="229" t="s">
        <v>1</v>
      </c>
      <c r="N177" s="230" t="s">
        <v>39</v>
      </c>
      <c r="O177" s="92"/>
      <c r="P177" s="231">
        <f>O177*H177</f>
        <v>0</v>
      </c>
      <c r="Q177" s="231">
        <v>0.00109</v>
      </c>
      <c r="R177" s="231">
        <f>Q177*H177</f>
        <v>0.011990000000000001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218</v>
      </c>
      <c r="AT177" s="233" t="s">
        <v>157</v>
      </c>
      <c r="AU177" s="233" t="s">
        <v>104</v>
      </c>
      <c r="AY177" s="18" t="s">
        <v>154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104</v>
      </c>
      <c r="BK177" s="234">
        <f>ROUND(I177*H177,2)</f>
        <v>0</v>
      </c>
      <c r="BL177" s="18" t="s">
        <v>218</v>
      </c>
      <c r="BM177" s="233" t="s">
        <v>406</v>
      </c>
    </row>
    <row r="178" s="2" customFormat="1" ht="37.8" customHeight="1">
      <c r="A178" s="39"/>
      <c r="B178" s="40"/>
      <c r="C178" s="221" t="s">
        <v>446</v>
      </c>
      <c r="D178" s="221" t="s">
        <v>157</v>
      </c>
      <c r="E178" s="222" t="s">
        <v>725</v>
      </c>
      <c r="F178" s="223" t="s">
        <v>726</v>
      </c>
      <c r="G178" s="224" t="s">
        <v>669</v>
      </c>
      <c r="H178" s="225">
        <v>9</v>
      </c>
      <c r="I178" s="226"/>
      <c r="J178" s="227">
        <f>ROUND(I178*H178,2)</f>
        <v>0</v>
      </c>
      <c r="K178" s="228"/>
      <c r="L178" s="45"/>
      <c r="M178" s="229" t="s">
        <v>1</v>
      </c>
      <c r="N178" s="230" t="s">
        <v>39</v>
      </c>
      <c r="O178" s="92"/>
      <c r="P178" s="231">
        <f>O178*H178</f>
        <v>0</v>
      </c>
      <c r="Q178" s="231">
        <v>0.00116</v>
      </c>
      <c r="R178" s="231">
        <f>Q178*H178</f>
        <v>0.01044</v>
      </c>
      <c r="S178" s="231">
        <v>0</v>
      </c>
      <c r="T178" s="23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3" t="s">
        <v>218</v>
      </c>
      <c r="AT178" s="233" t="s">
        <v>157</v>
      </c>
      <c r="AU178" s="233" t="s">
        <v>104</v>
      </c>
      <c r="AY178" s="18" t="s">
        <v>154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8" t="s">
        <v>104</v>
      </c>
      <c r="BK178" s="234">
        <f>ROUND(I178*H178,2)</f>
        <v>0</v>
      </c>
      <c r="BL178" s="18" t="s">
        <v>218</v>
      </c>
      <c r="BM178" s="233" t="s">
        <v>288</v>
      </c>
    </row>
    <row r="179" s="2" customFormat="1" ht="33" customHeight="1">
      <c r="A179" s="39"/>
      <c r="B179" s="40"/>
      <c r="C179" s="221" t="s">
        <v>353</v>
      </c>
      <c r="D179" s="221" t="s">
        <v>157</v>
      </c>
      <c r="E179" s="222" t="s">
        <v>727</v>
      </c>
      <c r="F179" s="223" t="s">
        <v>728</v>
      </c>
      <c r="G179" s="224" t="s">
        <v>669</v>
      </c>
      <c r="H179" s="225">
        <v>9</v>
      </c>
      <c r="I179" s="226"/>
      <c r="J179" s="227">
        <f>ROUND(I179*H179,2)</f>
        <v>0</v>
      </c>
      <c r="K179" s="228"/>
      <c r="L179" s="45"/>
      <c r="M179" s="229" t="s">
        <v>1</v>
      </c>
      <c r="N179" s="230" t="s">
        <v>39</v>
      </c>
      <c r="O179" s="92"/>
      <c r="P179" s="231">
        <f>O179*H179</f>
        <v>0</v>
      </c>
      <c r="Q179" s="231">
        <v>0.0018</v>
      </c>
      <c r="R179" s="231">
        <f>Q179*H179</f>
        <v>0.016199999999999999</v>
      </c>
      <c r="S179" s="231">
        <v>0</v>
      </c>
      <c r="T179" s="23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3" t="s">
        <v>218</v>
      </c>
      <c r="AT179" s="233" t="s">
        <v>157</v>
      </c>
      <c r="AU179" s="233" t="s">
        <v>104</v>
      </c>
      <c r="AY179" s="18" t="s">
        <v>154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8" t="s">
        <v>104</v>
      </c>
      <c r="BK179" s="234">
        <f>ROUND(I179*H179,2)</f>
        <v>0</v>
      </c>
      <c r="BL179" s="18" t="s">
        <v>218</v>
      </c>
      <c r="BM179" s="233" t="s">
        <v>299</v>
      </c>
    </row>
    <row r="180" s="2" customFormat="1" ht="37.8" customHeight="1">
      <c r="A180" s="39"/>
      <c r="B180" s="40"/>
      <c r="C180" s="221" t="s">
        <v>452</v>
      </c>
      <c r="D180" s="221" t="s">
        <v>157</v>
      </c>
      <c r="E180" s="222" t="s">
        <v>729</v>
      </c>
      <c r="F180" s="223" t="s">
        <v>730</v>
      </c>
      <c r="G180" s="224" t="s">
        <v>669</v>
      </c>
      <c r="H180" s="225">
        <v>9</v>
      </c>
      <c r="I180" s="226"/>
      <c r="J180" s="227">
        <f>ROUND(I180*H180,2)</f>
        <v>0</v>
      </c>
      <c r="K180" s="228"/>
      <c r="L180" s="45"/>
      <c r="M180" s="229" t="s">
        <v>1</v>
      </c>
      <c r="N180" s="230" t="s">
        <v>39</v>
      </c>
      <c r="O180" s="92"/>
      <c r="P180" s="231">
        <f>O180*H180</f>
        <v>0</v>
      </c>
      <c r="Q180" s="231">
        <v>0.0023600000000000001</v>
      </c>
      <c r="R180" s="231">
        <f>Q180*H180</f>
        <v>0.021240000000000002</v>
      </c>
      <c r="S180" s="231">
        <v>0</v>
      </c>
      <c r="T180" s="23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3" t="s">
        <v>218</v>
      </c>
      <c r="AT180" s="233" t="s">
        <v>157</v>
      </c>
      <c r="AU180" s="233" t="s">
        <v>104</v>
      </c>
      <c r="AY180" s="18" t="s">
        <v>154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104</v>
      </c>
      <c r="BK180" s="234">
        <f>ROUND(I180*H180,2)</f>
        <v>0</v>
      </c>
      <c r="BL180" s="18" t="s">
        <v>218</v>
      </c>
      <c r="BM180" s="233" t="s">
        <v>283</v>
      </c>
    </row>
    <row r="181" s="2" customFormat="1" ht="24.15" customHeight="1">
      <c r="A181" s="39"/>
      <c r="B181" s="40"/>
      <c r="C181" s="221" t="s">
        <v>357</v>
      </c>
      <c r="D181" s="221" t="s">
        <v>157</v>
      </c>
      <c r="E181" s="222" t="s">
        <v>731</v>
      </c>
      <c r="F181" s="223" t="s">
        <v>732</v>
      </c>
      <c r="G181" s="224" t="s">
        <v>168</v>
      </c>
      <c r="H181" s="225">
        <v>27</v>
      </c>
      <c r="I181" s="226"/>
      <c r="J181" s="227">
        <f>ROUND(I181*H181,2)</f>
        <v>0</v>
      </c>
      <c r="K181" s="228"/>
      <c r="L181" s="45"/>
      <c r="M181" s="229" t="s">
        <v>1</v>
      </c>
      <c r="N181" s="230" t="s">
        <v>39</v>
      </c>
      <c r="O181" s="92"/>
      <c r="P181" s="231">
        <f>O181*H181</f>
        <v>0</v>
      </c>
      <c r="Q181" s="231">
        <v>0</v>
      </c>
      <c r="R181" s="231">
        <f>Q181*H181</f>
        <v>0</v>
      </c>
      <c r="S181" s="231">
        <v>0.00084999999999999995</v>
      </c>
      <c r="T181" s="232">
        <f>S181*H181</f>
        <v>0.022949999999999998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3" t="s">
        <v>218</v>
      </c>
      <c r="AT181" s="233" t="s">
        <v>157</v>
      </c>
      <c r="AU181" s="233" t="s">
        <v>104</v>
      </c>
      <c r="AY181" s="18" t="s">
        <v>154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104</v>
      </c>
      <c r="BK181" s="234">
        <f>ROUND(I181*H181,2)</f>
        <v>0</v>
      </c>
      <c r="BL181" s="18" t="s">
        <v>218</v>
      </c>
      <c r="BM181" s="233" t="s">
        <v>252</v>
      </c>
    </row>
    <row r="182" s="2" customFormat="1" ht="24.15" customHeight="1">
      <c r="A182" s="39"/>
      <c r="B182" s="40"/>
      <c r="C182" s="221" t="s">
        <v>457</v>
      </c>
      <c r="D182" s="221" t="s">
        <v>157</v>
      </c>
      <c r="E182" s="222" t="s">
        <v>733</v>
      </c>
      <c r="F182" s="223" t="s">
        <v>734</v>
      </c>
      <c r="G182" s="224" t="s">
        <v>168</v>
      </c>
      <c r="H182" s="225">
        <v>9</v>
      </c>
      <c r="I182" s="226"/>
      <c r="J182" s="227">
        <f>ROUND(I182*H182,2)</f>
        <v>0</v>
      </c>
      <c r="K182" s="228"/>
      <c r="L182" s="45"/>
      <c r="M182" s="229" t="s">
        <v>1</v>
      </c>
      <c r="N182" s="230" t="s">
        <v>39</v>
      </c>
      <c r="O182" s="92"/>
      <c r="P182" s="231">
        <f>O182*H182</f>
        <v>0</v>
      </c>
      <c r="Q182" s="231">
        <v>0.00024000000000000001</v>
      </c>
      <c r="R182" s="231">
        <f>Q182*H182</f>
        <v>0.00216</v>
      </c>
      <c r="S182" s="231">
        <v>0</v>
      </c>
      <c r="T182" s="23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3" t="s">
        <v>218</v>
      </c>
      <c r="AT182" s="233" t="s">
        <v>157</v>
      </c>
      <c r="AU182" s="233" t="s">
        <v>104</v>
      </c>
      <c r="AY182" s="18" t="s">
        <v>154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8" t="s">
        <v>104</v>
      </c>
      <c r="BK182" s="234">
        <f>ROUND(I182*H182,2)</f>
        <v>0</v>
      </c>
      <c r="BL182" s="18" t="s">
        <v>218</v>
      </c>
      <c r="BM182" s="233" t="s">
        <v>268</v>
      </c>
    </row>
    <row r="183" s="2" customFormat="1" ht="24.15" customHeight="1">
      <c r="A183" s="39"/>
      <c r="B183" s="40"/>
      <c r="C183" s="221" t="s">
        <v>362</v>
      </c>
      <c r="D183" s="221" t="s">
        <v>157</v>
      </c>
      <c r="E183" s="222" t="s">
        <v>735</v>
      </c>
      <c r="F183" s="223" t="s">
        <v>736</v>
      </c>
      <c r="G183" s="224" t="s">
        <v>168</v>
      </c>
      <c r="H183" s="225">
        <v>9</v>
      </c>
      <c r="I183" s="226"/>
      <c r="J183" s="227">
        <f>ROUND(I183*H183,2)</f>
        <v>0</v>
      </c>
      <c r="K183" s="228"/>
      <c r="L183" s="45"/>
      <c r="M183" s="229" t="s">
        <v>1</v>
      </c>
      <c r="N183" s="230" t="s">
        <v>39</v>
      </c>
      <c r="O183" s="92"/>
      <c r="P183" s="231">
        <f>O183*H183</f>
        <v>0</v>
      </c>
      <c r="Q183" s="231">
        <v>0.00027999999999999998</v>
      </c>
      <c r="R183" s="231">
        <f>Q183*H183</f>
        <v>0.0025199999999999997</v>
      </c>
      <c r="S183" s="231">
        <v>0</v>
      </c>
      <c r="T183" s="23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3" t="s">
        <v>218</v>
      </c>
      <c r="AT183" s="233" t="s">
        <v>157</v>
      </c>
      <c r="AU183" s="233" t="s">
        <v>104</v>
      </c>
      <c r="AY183" s="18" t="s">
        <v>154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104</v>
      </c>
      <c r="BK183" s="234">
        <f>ROUND(I183*H183,2)</f>
        <v>0</v>
      </c>
      <c r="BL183" s="18" t="s">
        <v>218</v>
      </c>
      <c r="BM183" s="233" t="s">
        <v>342</v>
      </c>
    </row>
    <row r="184" s="2" customFormat="1" ht="33" customHeight="1">
      <c r="A184" s="39"/>
      <c r="B184" s="40"/>
      <c r="C184" s="221" t="s">
        <v>462</v>
      </c>
      <c r="D184" s="221" t="s">
        <v>157</v>
      </c>
      <c r="E184" s="222" t="s">
        <v>737</v>
      </c>
      <c r="F184" s="223" t="s">
        <v>738</v>
      </c>
      <c r="G184" s="224" t="s">
        <v>168</v>
      </c>
      <c r="H184" s="225">
        <v>9</v>
      </c>
      <c r="I184" s="226"/>
      <c r="J184" s="227">
        <f>ROUND(I184*H184,2)</f>
        <v>0</v>
      </c>
      <c r="K184" s="228"/>
      <c r="L184" s="45"/>
      <c r="M184" s="229" t="s">
        <v>1</v>
      </c>
      <c r="N184" s="230" t="s">
        <v>39</v>
      </c>
      <c r="O184" s="92"/>
      <c r="P184" s="231">
        <f>O184*H184</f>
        <v>0</v>
      </c>
      <c r="Q184" s="231">
        <v>0.0010100000000000001</v>
      </c>
      <c r="R184" s="231">
        <f>Q184*H184</f>
        <v>0.0090900000000000009</v>
      </c>
      <c r="S184" s="231">
        <v>0</v>
      </c>
      <c r="T184" s="23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3" t="s">
        <v>218</v>
      </c>
      <c r="AT184" s="233" t="s">
        <v>157</v>
      </c>
      <c r="AU184" s="233" t="s">
        <v>104</v>
      </c>
      <c r="AY184" s="18" t="s">
        <v>154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8" t="s">
        <v>104</v>
      </c>
      <c r="BK184" s="234">
        <f>ROUND(I184*H184,2)</f>
        <v>0</v>
      </c>
      <c r="BL184" s="18" t="s">
        <v>218</v>
      </c>
      <c r="BM184" s="233" t="s">
        <v>465</v>
      </c>
    </row>
    <row r="185" s="2" customFormat="1" ht="37.8" customHeight="1">
      <c r="A185" s="39"/>
      <c r="B185" s="40"/>
      <c r="C185" s="221" t="s">
        <v>466</v>
      </c>
      <c r="D185" s="221" t="s">
        <v>157</v>
      </c>
      <c r="E185" s="222" t="s">
        <v>739</v>
      </c>
      <c r="F185" s="223" t="s">
        <v>740</v>
      </c>
      <c r="G185" s="224" t="s">
        <v>168</v>
      </c>
      <c r="H185" s="225">
        <v>9</v>
      </c>
      <c r="I185" s="226"/>
      <c r="J185" s="227">
        <f>ROUND(I185*H185,2)</f>
        <v>0</v>
      </c>
      <c r="K185" s="228"/>
      <c r="L185" s="45"/>
      <c r="M185" s="229" t="s">
        <v>1</v>
      </c>
      <c r="N185" s="230" t="s">
        <v>39</v>
      </c>
      <c r="O185" s="92"/>
      <c r="P185" s="231">
        <f>O185*H185</f>
        <v>0</v>
      </c>
      <c r="Q185" s="231">
        <v>0.0028500000000000001</v>
      </c>
      <c r="R185" s="231">
        <f>Q185*H185</f>
        <v>0.025649999999999999</v>
      </c>
      <c r="S185" s="231">
        <v>0</v>
      </c>
      <c r="T185" s="23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3" t="s">
        <v>218</v>
      </c>
      <c r="AT185" s="233" t="s">
        <v>157</v>
      </c>
      <c r="AU185" s="233" t="s">
        <v>104</v>
      </c>
      <c r="AY185" s="18" t="s">
        <v>154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8" t="s">
        <v>104</v>
      </c>
      <c r="BK185" s="234">
        <f>ROUND(I185*H185,2)</f>
        <v>0</v>
      </c>
      <c r="BL185" s="18" t="s">
        <v>218</v>
      </c>
      <c r="BM185" s="233" t="s">
        <v>469</v>
      </c>
    </row>
    <row r="186" s="2" customFormat="1" ht="37.8" customHeight="1">
      <c r="A186" s="39"/>
      <c r="B186" s="40"/>
      <c r="C186" s="221" t="s">
        <v>380</v>
      </c>
      <c r="D186" s="221" t="s">
        <v>157</v>
      </c>
      <c r="E186" s="222" t="s">
        <v>741</v>
      </c>
      <c r="F186" s="223" t="s">
        <v>742</v>
      </c>
      <c r="G186" s="224" t="s">
        <v>1</v>
      </c>
      <c r="H186" s="225">
        <v>1</v>
      </c>
      <c r="I186" s="226"/>
      <c r="J186" s="227">
        <f>ROUND(I186*H186,2)</f>
        <v>0</v>
      </c>
      <c r="K186" s="228"/>
      <c r="L186" s="45"/>
      <c r="M186" s="229" t="s">
        <v>1</v>
      </c>
      <c r="N186" s="230" t="s">
        <v>39</v>
      </c>
      <c r="O186" s="92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3" t="s">
        <v>218</v>
      </c>
      <c r="AT186" s="233" t="s">
        <v>157</v>
      </c>
      <c r="AU186" s="233" t="s">
        <v>104</v>
      </c>
      <c r="AY186" s="18" t="s">
        <v>154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8" t="s">
        <v>104</v>
      </c>
      <c r="BK186" s="234">
        <f>ROUND(I186*H186,2)</f>
        <v>0</v>
      </c>
      <c r="BL186" s="18" t="s">
        <v>218</v>
      </c>
      <c r="BM186" s="233" t="s">
        <v>743</v>
      </c>
    </row>
    <row r="187" s="2" customFormat="1" ht="49.05" customHeight="1">
      <c r="A187" s="39"/>
      <c r="B187" s="40"/>
      <c r="C187" s="221" t="s">
        <v>470</v>
      </c>
      <c r="D187" s="221" t="s">
        <v>157</v>
      </c>
      <c r="E187" s="222" t="s">
        <v>744</v>
      </c>
      <c r="F187" s="223" t="s">
        <v>745</v>
      </c>
      <c r="G187" s="224" t="s">
        <v>229</v>
      </c>
      <c r="H187" s="225">
        <v>0.755</v>
      </c>
      <c r="I187" s="226"/>
      <c r="J187" s="227">
        <f>ROUND(I187*H187,2)</f>
        <v>0</v>
      </c>
      <c r="K187" s="228"/>
      <c r="L187" s="45"/>
      <c r="M187" s="229" t="s">
        <v>1</v>
      </c>
      <c r="N187" s="230" t="s">
        <v>39</v>
      </c>
      <c r="O187" s="92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3" t="s">
        <v>218</v>
      </c>
      <c r="AT187" s="233" t="s">
        <v>157</v>
      </c>
      <c r="AU187" s="233" t="s">
        <v>104</v>
      </c>
      <c r="AY187" s="18" t="s">
        <v>154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8" t="s">
        <v>104</v>
      </c>
      <c r="BK187" s="234">
        <f>ROUND(I187*H187,2)</f>
        <v>0</v>
      </c>
      <c r="BL187" s="18" t="s">
        <v>218</v>
      </c>
      <c r="BM187" s="233" t="s">
        <v>473</v>
      </c>
    </row>
    <row r="188" s="12" customFormat="1" ht="22.8" customHeight="1">
      <c r="A188" s="12"/>
      <c r="B188" s="205"/>
      <c r="C188" s="206"/>
      <c r="D188" s="207" t="s">
        <v>72</v>
      </c>
      <c r="E188" s="219" t="s">
        <v>746</v>
      </c>
      <c r="F188" s="219" t="s">
        <v>747</v>
      </c>
      <c r="G188" s="206"/>
      <c r="H188" s="206"/>
      <c r="I188" s="209"/>
      <c r="J188" s="220">
        <f>BK188</f>
        <v>0</v>
      </c>
      <c r="K188" s="206"/>
      <c r="L188" s="211"/>
      <c r="M188" s="212"/>
      <c r="N188" s="213"/>
      <c r="O188" s="213"/>
      <c r="P188" s="214">
        <f>SUM(P189:P190)</f>
        <v>0</v>
      </c>
      <c r="Q188" s="213"/>
      <c r="R188" s="214">
        <f>SUM(R189:R190)</f>
        <v>0</v>
      </c>
      <c r="S188" s="213"/>
      <c r="T188" s="215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6" t="s">
        <v>104</v>
      </c>
      <c r="AT188" s="217" t="s">
        <v>72</v>
      </c>
      <c r="AU188" s="217" t="s">
        <v>81</v>
      </c>
      <c r="AY188" s="216" t="s">
        <v>154</v>
      </c>
      <c r="BK188" s="218">
        <f>SUM(BK189:BK190)</f>
        <v>0</v>
      </c>
    </row>
    <row r="189" s="2" customFormat="1" ht="24.15" customHeight="1">
      <c r="A189" s="39"/>
      <c r="B189" s="40"/>
      <c r="C189" s="221" t="s">
        <v>368</v>
      </c>
      <c r="D189" s="221" t="s">
        <v>157</v>
      </c>
      <c r="E189" s="222" t="s">
        <v>748</v>
      </c>
      <c r="F189" s="223" t="s">
        <v>749</v>
      </c>
      <c r="G189" s="224" t="s">
        <v>168</v>
      </c>
      <c r="H189" s="225">
        <v>36</v>
      </c>
      <c r="I189" s="226"/>
      <c r="J189" s="227">
        <f>ROUND(I189*H189,2)</f>
        <v>0</v>
      </c>
      <c r="K189" s="228"/>
      <c r="L189" s="45"/>
      <c r="M189" s="229" t="s">
        <v>1</v>
      </c>
      <c r="N189" s="230" t="s">
        <v>39</v>
      </c>
      <c r="O189" s="92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3" t="s">
        <v>218</v>
      </c>
      <c r="AT189" s="233" t="s">
        <v>157</v>
      </c>
      <c r="AU189" s="233" t="s">
        <v>104</v>
      </c>
      <c r="AY189" s="18" t="s">
        <v>154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8" t="s">
        <v>104</v>
      </c>
      <c r="BK189" s="234">
        <f>ROUND(I189*H189,2)</f>
        <v>0</v>
      </c>
      <c r="BL189" s="18" t="s">
        <v>218</v>
      </c>
      <c r="BM189" s="233" t="s">
        <v>476</v>
      </c>
    </row>
    <row r="190" s="2" customFormat="1" ht="24.15" customHeight="1">
      <c r="A190" s="39"/>
      <c r="B190" s="40"/>
      <c r="C190" s="221" t="s">
        <v>477</v>
      </c>
      <c r="D190" s="221" t="s">
        <v>157</v>
      </c>
      <c r="E190" s="222" t="s">
        <v>750</v>
      </c>
      <c r="F190" s="223" t="s">
        <v>751</v>
      </c>
      <c r="G190" s="224" t="s">
        <v>168</v>
      </c>
      <c r="H190" s="225">
        <v>12</v>
      </c>
      <c r="I190" s="226"/>
      <c r="J190" s="227">
        <f>ROUND(I190*H190,2)</f>
        <v>0</v>
      </c>
      <c r="K190" s="228"/>
      <c r="L190" s="45"/>
      <c r="M190" s="229" t="s">
        <v>1</v>
      </c>
      <c r="N190" s="230" t="s">
        <v>39</v>
      </c>
      <c r="O190" s="92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3" t="s">
        <v>218</v>
      </c>
      <c r="AT190" s="233" t="s">
        <v>157</v>
      </c>
      <c r="AU190" s="233" t="s">
        <v>104</v>
      </c>
      <c r="AY190" s="18" t="s">
        <v>154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8" t="s">
        <v>104</v>
      </c>
      <c r="BK190" s="234">
        <f>ROUND(I190*H190,2)</f>
        <v>0</v>
      </c>
      <c r="BL190" s="18" t="s">
        <v>218</v>
      </c>
      <c r="BM190" s="233" t="s">
        <v>480</v>
      </c>
    </row>
    <row r="191" s="12" customFormat="1" ht="25.92" customHeight="1">
      <c r="A191" s="12"/>
      <c r="B191" s="205"/>
      <c r="C191" s="206"/>
      <c r="D191" s="207" t="s">
        <v>72</v>
      </c>
      <c r="E191" s="208" t="s">
        <v>752</v>
      </c>
      <c r="F191" s="208" t="s">
        <v>753</v>
      </c>
      <c r="G191" s="206"/>
      <c r="H191" s="206"/>
      <c r="I191" s="209"/>
      <c r="J191" s="210">
        <f>BK191</f>
        <v>0</v>
      </c>
      <c r="K191" s="206"/>
      <c r="L191" s="211"/>
      <c r="M191" s="212"/>
      <c r="N191" s="213"/>
      <c r="O191" s="213"/>
      <c r="P191" s="214">
        <f>P192</f>
        <v>0</v>
      </c>
      <c r="Q191" s="213"/>
      <c r="R191" s="214">
        <f>R192</f>
        <v>0</v>
      </c>
      <c r="S191" s="213"/>
      <c r="T191" s="215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6" t="s">
        <v>161</v>
      </c>
      <c r="AT191" s="217" t="s">
        <v>72</v>
      </c>
      <c r="AU191" s="217" t="s">
        <v>73</v>
      </c>
      <c r="AY191" s="216" t="s">
        <v>154</v>
      </c>
      <c r="BK191" s="218">
        <f>BK192</f>
        <v>0</v>
      </c>
    </row>
    <row r="192" s="2" customFormat="1" ht="37.8" customHeight="1">
      <c r="A192" s="39"/>
      <c r="B192" s="40"/>
      <c r="C192" s="221" t="s">
        <v>372</v>
      </c>
      <c r="D192" s="221" t="s">
        <v>157</v>
      </c>
      <c r="E192" s="222" t="s">
        <v>754</v>
      </c>
      <c r="F192" s="223" t="s">
        <v>755</v>
      </c>
      <c r="G192" s="224" t="s">
        <v>756</v>
      </c>
      <c r="H192" s="225">
        <v>9</v>
      </c>
      <c r="I192" s="226"/>
      <c r="J192" s="227">
        <f>ROUND(I192*H192,2)</f>
        <v>0</v>
      </c>
      <c r="K192" s="228"/>
      <c r="L192" s="45"/>
      <c r="M192" s="295" t="s">
        <v>1</v>
      </c>
      <c r="N192" s="296" t="s">
        <v>39</v>
      </c>
      <c r="O192" s="297"/>
      <c r="P192" s="298">
        <f>O192*H192</f>
        <v>0</v>
      </c>
      <c r="Q192" s="298">
        <v>0</v>
      </c>
      <c r="R192" s="298">
        <f>Q192*H192</f>
        <v>0</v>
      </c>
      <c r="S192" s="298">
        <v>0</v>
      </c>
      <c r="T192" s="29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3" t="s">
        <v>757</v>
      </c>
      <c r="AT192" s="233" t="s">
        <v>157</v>
      </c>
      <c r="AU192" s="233" t="s">
        <v>81</v>
      </c>
      <c r="AY192" s="18" t="s">
        <v>154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8" t="s">
        <v>104</v>
      </c>
      <c r="BK192" s="234">
        <f>ROUND(I192*H192,2)</f>
        <v>0</v>
      </c>
      <c r="BL192" s="18" t="s">
        <v>757</v>
      </c>
      <c r="BM192" s="233" t="s">
        <v>487</v>
      </c>
    </row>
    <row r="193" s="2" customFormat="1" ht="6.96" customHeight="1">
      <c r="A193" s="39"/>
      <c r="B193" s="67"/>
      <c r="C193" s="68"/>
      <c r="D193" s="68"/>
      <c r="E193" s="68"/>
      <c r="F193" s="68"/>
      <c r="G193" s="68"/>
      <c r="H193" s="68"/>
      <c r="I193" s="68"/>
      <c r="J193" s="68"/>
      <c r="K193" s="68"/>
      <c r="L193" s="45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sheetProtection sheet="1" autoFilter="0" formatColumns="0" formatRows="0" objects="1" scenarios="1" spinCount="100000" saltValue="DWLNtJSzO/v0cM3GyoJX21JPSx2EKA/IRTJKAcDWS6YicTMVAqfrMfVvw3xizBJa0anDWfhqLkzfwkUqv98ySw==" hashValue="jCOmKnVAr03Or7QUSOe+9mkkkx3mykeCEhfL2JaiilpefMN1UiGj9S5rpiByBg8v8TUkvvuPhvGPcJiMaZL+CA==" algorithmName="SHA-512" password="CC35"/>
  <autoFilter ref="C123:K19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161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758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19. 1. 2022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ROUND((SUM(BE126:BE173)),  2)</f>
        <v>0</v>
      </c>
      <c r="G33" s="39"/>
      <c r="H33" s="39"/>
      <c r="I33" s="157">
        <v>0.20999999999999999</v>
      </c>
      <c r="J33" s="156">
        <f>ROUND(((SUM(BE126:BE173))*I33),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ROUND((SUM(BF126:BF173)),  2)</f>
        <v>0</v>
      </c>
      <c r="G34" s="39"/>
      <c r="H34" s="39"/>
      <c r="I34" s="157">
        <v>0.14999999999999999</v>
      </c>
      <c r="J34" s="156">
        <f>ROUND(((SUM(BF126:BF173))*I34),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ROUND((SUM(BG126:BG173)),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ROUND((SUM(BH126:BH173)),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ROUND((SUM(BI126:BI173)),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D.1.4.2 - Plynoinstalace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19. 1. 2022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121</v>
      </c>
      <c r="E97" s="184"/>
      <c r="F97" s="184"/>
      <c r="G97" s="184"/>
      <c r="H97" s="184"/>
      <c r="I97" s="184"/>
      <c r="J97" s="185">
        <f>J127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125</v>
      </c>
      <c r="E98" s="190"/>
      <c r="F98" s="190"/>
      <c r="G98" s="190"/>
      <c r="H98" s="190"/>
      <c r="I98" s="190"/>
      <c r="J98" s="191">
        <f>J128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126</v>
      </c>
      <c r="E99" s="190"/>
      <c r="F99" s="190"/>
      <c r="G99" s="190"/>
      <c r="H99" s="190"/>
      <c r="I99" s="190"/>
      <c r="J99" s="191">
        <f>J131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1"/>
      <c r="C100" s="182"/>
      <c r="D100" s="183" t="s">
        <v>128</v>
      </c>
      <c r="E100" s="184"/>
      <c r="F100" s="184"/>
      <c r="G100" s="184"/>
      <c r="H100" s="184"/>
      <c r="I100" s="184"/>
      <c r="J100" s="185">
        <f>J138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7"/>
      <c r="C101" s="188"/>
      <c r="D101" s="189" t="s">
        <v>759</v>
      </c>
      <c r="E101" s="190"/>
      <c r="F101" s="190"/>
      <c r="G101" s="190"/>
      <c r="H101" s="190"/>
      <c r="I101" s="190"/>
      <c r="J101" s="191">
        <f>J139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626</v>
      </c>
      <c r="E102" s="190"/>
      <c r="F102" s="190"/>
      <c r="G102" s="190"/>
      <c r="H102" s="190"/>
      <c r="I102" s="190"/>
      <c r="J102" s="191">
        <f>J164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137</v>
      </c>
      <c r="E103" s="190"/>
      <c r="F103" s="190"/>
      <c r="G103" s="190"/>
      <c r="H103" s="190"/>
      <c r="I103" s="190"/>
      <c r="J103" s="191">
        <f>J167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1"/>
      <c r="C104" s="182"/>
      <c r="D104" s="183" t="s">
        <v>760</v>
      </c>
      <c r="E104" s="184"/>
      <c r="F104" s="184"/>
      <c r="G104" s="184"/>
      <c r="H104" s="184"/>
      <c r="I104" s="184"/>
      <c r="J104" s="185">
        <f>J169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7"/>
      <c r="C105" s="188"/>
      <c r="D105" s="189" t="s">
        <v>761</v>
      </c>
      <c r="E105" s="190"/>
      <c r="F105" s="190"/>
      <c r="G105" s="190"/>
      <c r="H105" s="190"/>
      <c r="I105" s="190"/>
      <c r="J105" s="191">
        <f>J170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1"/>
      <c r="C106" s="182"/>
      <c r="D106" s="183" t="s">
        <v>628</v>
      </c>
      <c r="E106" s="184"/>
      <c r="F106" s="184"/>
      <c r="G106" s="184"/>
      <c r="H106" s="184"/>
      <c r="I106" s="184"/>
      <c r="J106" s="185">
        <f>J172</f>
        <v>0</v>
      </c>
      <c r="K106" s="182"/>
      <c r="L106" s="18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139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6" t="str">
        <f>E7</f>
        <v>Bytové jádra - Volgogradská 161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114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D.1.4.2 - Plynoinstalace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 xml:space="preserve"> </v>
      </c>
      <c r="G120" s="41"/>
      <c r="H120" s="41"/>
      <c r="I120" s="33" t="s">
        <v>22</v>
      </c>
      <c r="J120" s="80" t="str">
        <f>IF(J12="","",J12)</f>
        <v>19. 1. 2022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 xml:space="preserve"> </v>
      </c>
      <c r="G122" s="41"/>
      <c r="H122" s="41"/>
      <c r="I122" s="33" t="s">
        <v>29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27</v>
      </c>
      <c r="D123" s="41"/>
      <c r="E123" s="41"/>
      <c r="F123" s="28" t="str">
        <f>IF(E18="","",E18)</f>
        <v>Vyplň údaj</v>
      </c>
      <c r="G123" s="41"/>
      <c r="H123" s="41"/>
      <c r="I123" s="33" t="s">
        <v>31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3"/>
      <c r="B125" s="194"/>
      <c r="C125" s="195" t="s">
        <v>140</v>
      </c>
      <c r="D125" s="196" t="s">
        <v>58</v>
      </c>
      <c r="E125" s="196" t="s">
        <v>54</v>
      </c>
      <c r="F125" s="196" t="s">
        <v>55</v>
      </c>
      <c r="G125" s="196" t="s">
        <v>141</v>
      </c>
      <c r="H125" s="196" t="s">
        <v>142</v>
      </c>
      <c r="I125" s="196" t="s">
        <v>143</v>
      </c>
      <c r="J125" s="197" t="s">
        <v>118</v>
      </c>
      <c r="K125" s="198" t="s">
        <v>144</v>
      </c>
      <c r="L125" s="199"/>
      <c r="M125" s="101" t="s">
        <v>1</v>
      </c>
      <c r="N125" s="102" t="s">
        <v>37</v>
      </c>
      <c r="O125" s="102" t="s">
        <v>145</v>
      </c>
      <c r="P125" s="102" t="s">
        <v>146</v>
      </c>
      <c r="Q125" s="102" t="s">
        <v>147</v>
      </c>
      <c r="R125" s="102" t="s">
        <v>148</v>
      </c>
      <c r="S125" s="102" t="s">
        <v>149</v>
      </c>
      <c r="T125" s="103" t="s">
        <v>150</v>
      </c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</row>
    <row r="126" s="2" customFormat="1" ht="22.8" customHeight="1">
      <c r="A126" s="39"/>
      <c r="B126" s="40"/>
      <c r="C126" s="108" t="s">
        <v>151</v>
      </c>
      <c r="D126" s="41"/>
      <c r="E126" s="41"/>
      <c r="F126" s="41"/>
      <c r="G126" s="41"/>
      <c r="H126" s="41"/>
      <c r="I126" s="41"/>
      <c r="J126" s="200">
        <f>BK126</f>
        <v>0</v>
      </c>
      <c r="K126" s="41"/>
      <c r="L126" s="45"/>
      <c r="M126" s="104"/>
      <c r="N126" s="201"/>
      <c r="O126" s="105"/>
      <c r="P126" s="202">
        <f>P127+P138+P169+P172</f>
        <v>0</v>
      </c>
      <c r="Q126" s="105"/>
      <c r="R126" s="202">
        <f>R127+R138+R169+R172</f>
        <v>0.00060000000000000006</v>
      </c>
      <c r="S126" s="105"/>
      <c r="T126" s="203">
        <f>T127+T138+T169+T172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72</v>
      </c>
      <c r="AU126" s="18" t="s">
        <v>120</v>
      </c>
      <c r="BK126" s="204">
        <f>BK127+BK138+BK169+BK172</f>
        <v>0</v>
      </c>
    </row>
    <row r="127" s="12" customFormat="1" ht="25.92" customHeight="1">
      <c r="A127" s="12"/>
      <c r="B127" s="205"/>
      <c r="C127" s="206"/>
      <c r="D127" s="207" t="s">
        <v>72</v>
      </c>
      <c r="E127" s="208" t="s">
        <v>152</v>
      </c>
      <c r="F127" s="208" t="s">
        <v>153</v>
      </c>
      <c r="G127" s="206"/>
      <c r="H127" s="206"/>
      <c r="I127" s="209"/>
      <c r="J127" s="210">
        <f>BK127</f>
        <v>0</v>
      </c>
      <c r="K127" s="206"/>
      <c r="L127" s="211"/>
      <c r="M127" s="212"/>
      <c r="N127" s="213"/>
      <c r="O127" s="213"/>
      <c r="P127" s="214">
        <f>P128+P131</f>
        <v>0</v>
      </c>
      <c r="Q127" s="213"/>
      <c r="R127" s="214">
        <f>R128+R131</f>
        <v>0</v>
      </c>
      <c r="S127" s="213"/>
      <c r="T127" s="215">
        <f>T128+T131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6" t="s">
        <v>81</v>
      </c>
      <c r="AT127" s="217" t="s">
        <v>72</v>
      </c>
      <c r="AU127" s="217" t="s">
        <v>73</v>
      </c>
      <c r="AY127" s="216" t="s">
        <v>154</v>
      </c>
      <c r="BK127" s="218">
        <f>BK128+BK131</f>
        <v>0</v>
      </c>
    </row>
    <row r="128" s="12" customFormat="1" ht="22.8" customHeight="1">
      <c r="A128" s="12"/>
      <c r="B128" s="205"/>
      <c r="C128" s="206"/>
      <c r="D128" s="207" t="s">
        <v>72</v>
      </c>
      <c r="E128" s="219" t="s">
        <v>207</v>
      </c>
      <c r="F128" s="219" t="s">
        <v>208</v>
      </c>
      <c r="G128" s="206"/>
      <c r="H128" s="206"/>
      <c r="I128" s="209"/>
      <c r="J128" s="220">
        <f>BK128</f>
        <v>0</v>
      </c>
      <c r="K128" s="206"/>
      <c r="L128" s="211"/>
      <c r="M128" s="212"/>
      <c r="N128" s="213"/>
      <c r="O128" s="213"/>
      <c r="P128" s="214">
        <f>SUM(P129:P130)</f>
        <v>0</v>
      </c>
      <c r="Q128" s="213"/>
      <c r="R128" s="214">
        <f>SUM(R129:R130)</f>
        <v>0</v>
      </c>
      <c r="S128" s="213"/>
      <c r="T128" s="215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6" t="s">
        <v>81</v>
      </c>
      <c r="AT128" s="217" t="s">
        <v>72</v>
      </c>
      <c r="AU128" s="217" t="s">
        <v>81</v>
      </c>
      <c r="AY128" s="216" t="s">
        <v>154</v>
      </c>
      <c r="BK128" s="218">
        <f>SUM(BK129:BK130)</f>
        <v>0</v>
      </c>
    </row>
    <row r="129" s="2" customFormat="1" ht="44.25" customHeight="1">
      <c r="A129" s="39"/>
      <c r="B129" s="40"/>
      <c r="C129" s="221" t="s">
        <v>81</v>
      </c>
      <c r="D129" s="221" t="s">
        <v>157</v>
      </c>
      <c r="E129" s="222" t="s">
        <v>762</v>
      </c>
      <c r="F129" s="223" t="s">
        <v>763</v>
      </c>
      <c r="G129" s="224" t="s">
        <v>168</v>
      </c>
      <c r="H129" s="225">
        <v>1</v>
      </c>
      <c r="I129" s="226"/>
      <c r="J129" s="227">
        <f>ROUND(I129*H129,2)</f>
        <v>0</v>
      </c>
      <c r="K129" s="228"/>
      <c r="L129" s="45"/>
      <c r="M129" s="229" t="s">
        <v>1</v>
      </c>
      <c r="N129" s="230" t="s">
        <v>39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161</v>
      </c>
      <c r="AT129" s="233" t="s">
        <v>157</v>
      </c>
      <c r="AU129" s="233" t="s">
        <v>104</v>
      </c>
      <c r="AY129" s="18" t="s">
        <v>154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104</v>
      </c>
      <c r="BK129" s="234">
        <f>ROUND(I129*H129,2)</f>
        <v>0</v>
      </c>
      <c r="BL129" s="18" t="s">
        <v>161</v>
      </c>
      <c r="BM129" s="233" t="s">
        <v>104</v>
      </c>
    </row>
    <row r="130" s="2" customFormat="1" ht="44.25" customHeight="1">
      <c r="A130" s="39"/>
      <c r="B130" s="40"/>
      <c r="C130" s="221" t="s">
        <v>104</v>
      </c>
      <c r="D130" s="221" t="s">
        <v>157</v>
      </c>
      <c r="E130" s="222" t="s">
        <v>764</v>
      </c>
      <c r="F130" s="223" t="s">
        <v>765</v>
      </c>
      <c r="G130" s="224" t="s">
        <v>168</v>
      </c>
      <c r="H130" s="225">
        <v>1</v>
      </c>
      <c r="I130" s="226"/>
      <c r="J130" s="227">
        <f>ROUND(I130*H130,2)</f>
        <v>0</v>
      </c>
      <c r="K130" s="228"/>
      <c r="L130" s="45"/>
      <c r="M130" s="229" t="s">
        <v>1</v>
      </c>
      <c r="N130" s="230" t="s">
        <v>39</v>
      </c>
      <c r="O130" s="92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3" t="s">
        <v>161</v>
      </c>
      <c r="AT130" s="233" t="s">
        <v>157</v>
      </c>
      <c r="AU130" s="233" t="s">
        <v>104</v>
      </c>
      <c r="AY130" s="18" t="s">
        <v>154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104</v>
      </c>
      <c r="BK130" s="234">
        <f>ROUND(I130*H130,2)</f>
        <v>0</v>
      </c>
      <c r="BL130" s="18" t="s">
        <v>161</v>
      </c>
      <c r="BM130" s="233" t="s">
        <v>161</v>
      </c>
    </row>
    <row r="131" s="12" customFormat="1" ht="22.8" customHeight="1">
      <c r="A131" s="12"/>
      <c r="B131" s="205"/>
      <c r="C131" s="206"/>
      <c r="D131" s="207" t="s">
        <v>72</v>
      </c>
      <c r="E131" s="219" t="s">
        <v>225</v>
      </c>
      <c r="F131" s="219" t="s">
        <v>226</v>
      </c>
      <c r="G131" s="206"/>
      <c r="H131" s="206"/>
      <c r="I131" s="209"/>
      <c r="J131" s="220">
        <f>BK131</f>
        <v>0</v>
      </c>
      <c r="K131" s="206"/>
      <c r="L131" s="211"/>
      <c r="M131" s="212"/>
      <c r="N131" s="213"/>
      <c r="O131" s="213"/>
      <c r="P131" s="214">
        <f>SUM(P132:P137)</f>
        <v>0</v>
      </c>
      <c r="Q131" s="213"/>
      <c r="R131" s="214">
        <f>SUM(R132:R137)</f>
        <v>0</v>
      </c>
      <c r="S131" s="213"/>
      <c r="T131" s="215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6" t="s">
        <v>81</v>
      </c>
      <c r="AT131" s="217" t="s">
        <v>72</v>
      </c>
      <c r="AU131" s="217" t="s">
        <v>81</v>
      </c>
      <c r="AY131" s="216" t="s">
        <v>154</v>
      </c>
      <c r="BK131" s="218">
        <f>SUM(BK132:BK137)</f>
        <v>0</v>
      </c>
    </row>
    <row r="132" s="2" customFormat="1" ht="44.25" customHeight="1">
      <c r="A132" s="39"/>
      <c r="B132" s="40"/>
      <c r="C132" s="221" t="s">
        <v>155</v>
      </c>
      <c r="D132" s="221" t="s">
        <v>157</v>
      </c>
      <c r="E132" s="222" t="s">
        <v>629</v>
      </c>
      <c r="F132" s="223" t="s">
        <v>630</v>
      </c>
      <c r="G132" s="224" t="s">
        <v>229</v>
      </c>
      <c r="H132" s="225">
        <v>1.3200000000000001</v>
      </c>
      <c r="I132" s="226"/>
      <c r="J132" s="227">
        <f>ROUND(I132*H132,2)</f>
        <v>0</v>
      </c>
      <c r="K132" s="228"/>
      <c r="L132" s="45"/>
      <c r="M132" s="229" t="s">
        <v>1</v>
      </c>
      <c r="N132" s="230" t="s">
        <v>39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161</v>
      </c>
      <c r="AT132" s="233" t="s">
        <v>157</v>
      </c>
      <c r="AU132" s="233" t="s">
        <v>104</v>
      </c>
      <c r="AY132" s="18" t="s">
        <v>154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104</v>
      </c>
      <c r="BK132" s="234">
        <f>ROUND(I132*H132,2)</f>
        <v>0</v>
      </c>
      <c r="BL132" s="18" t="s">
        <v>161</v>
      </c>
      <c r="BM132" s="233" t="s">
        <v>169</v>
      </c>
    </row>
    <row r="133" s="2" customFormat="1" ht="33" customHeight="1">
      <c r="A133" s="39"/>
      <c r="B133" s="40"/>
      <c r="C133" s="221" t="s">
        <v>161</v>
      </c>
      <c r="D133" s="221" t="s">
        <v>157</v>
      </c>
      <c r="E133" s="222" t="s">
        <v>232</v>
      </c>
      <c r="F133" s="223" t="s">
        <v>233</v>
      </c>
      <c r="G133" s="224" t="s">
        <v>229</v>
      </c>
      <c r="H133" s="225">
        <v>1.3200000000000001</v>
      </c>
      <c r="I133" s="226"/>
      <c r="J133" s="227">
        <f>ROUND(I133*H133,2)</f>
        <v>0</v>
      </c>
      <c r="K133" s="228"/>
      <c r="L133" s="45"/>
      <c r="M133" s="229" t="s">
        <v>1</v>
      </c>
      <c r="N133" s="230" t="s">
        <v>39</v>
      </c>
      <c r="O133" s="92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3" t="s">
        <v>161</v>
      </c>
      <c r="AT133" s="233" t="s">
        <v>157</v>
      </c>
      <c r="AU133" s="233" t="s">
        <v>104</v>
      </c>
      <c r="AY133" s="18" t="s">
        <v>154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104</v>
      </c>
      <c r="BK133" s="234">
        <f>ROUND(I133*H133,2)</f>
        <v>0</v>
      </c>
      <c r="BL133" s="18" t="s">
        <v>161</v>
      </c>
      <c r="BM133" s="233" t="s">
        <v>205</v>
      </c>
    </row>
    <row r="134" s="2" customFormat="1" ht="44.25" customHeight="1">
      <c r="A134" s="39"/>
      <c r="B134" s="40"/>
      <c r="C134" s="221" t="s">
        <v>198</v>
      </c>
      <c r="D134" s="221" t="s">
        <v>157</v>
      </c>
      <c r="E134" s="222" t="s">
        <v>235</v>
      </c>
      <c r="F134" s="223" t="s">
        <v>236</v>
      </c>
      <c r="G134" s="224" t="s">
        <v>229</v>
      </c>
      <c r="H134" s="225">
        <v>25.079999999999998</v>
      </c>
      <c r="I134" s="226"/>
      <c r="J134" s="227">
        <f>ROUND(I134*H134,2)</f>
        <v>0</v>
      </c>
      <c r="K134" s="228"/>
      <c r="L134" s="45"/>
      <c r="M134" s="229" t="s">
        <v>1</v>
      </c>
      <c r="N134" s="230" t="s">
        <v>39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161</v>
      </c>
      <c r="AT134" s="233" t="s">
        <v>157</v>
      </c>
      <c r="AU134" s="233" t="s">
        <v>104</v>
      </c>
      <c r="AY134" s="18" t="s">
        <v>154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104</v>
      </c>
      <c r="BK134" s="234">
        <f>ROUND(I134*H134,2)</f>
        <v>0</v>
      </c>
      <c r="BL134" s="18" t="s">
        <v>161</v>
      </c>
      <c r="BM134" s="233" t="s">
        <v>201</v>
      </c>
    </row>
    <row r="135" s="13" customFormat="1">
      <c r="A135" s="13"/>
      <c r="B135" s="235"/>
      <c r="C135" s="236"/>
      <c r="D135" s="237" t="s">
        <v>162</v>
      </c>
      <c r="E135" s="238" t="s">
        <v>1</v>
      </c>
      <c r="F135" s="239" t="s">
        <v>766</v>
      </c>
      <c r="G135" s="236"/>
      <c r="H135" s="240">
        <v>25.079999999999998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162</v>
      </c>
      <c r="AU135" s="246" t="s">
        <v>104</v>
      </c>
      <c r="AV135" s="13" t="s">
        <v>104</v>
      </c>
      <c r="AW135" s="13" t="s">
        <v>30</v>
      </c>
      <c r="AX135" s="13" t="s">
        <v>73</v>
      </c>
      <c r="AY135" s="246" t="s">
        <v>154</v>
      </c>
    </row>
    <row r="136" s="14" customFormat="1">
      <c r="A136" s="14"/>
      <c r="B136" s="247"/>
      <c r="C136" s="248"/>
      <c r="D136" s="237" t="s">
        <v>162</v>
      </c>
      <c r="E136" s="249" t="s">
        <v>1</v>
      </c>
      <c r="F136" s="250" t="s">
        <v>164</v>
      </c>
      <c r="G136" s="248"/>
      <c r="H136" s="251">
        <v>25.079999999999998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162</v>
      </c>
      <c r="AU136" s="257" t="s">
        <v>104</v>
      </c>
      <c r="AV136" s="14" t="s">
        <v>161</v>
      </c>
      <c r="AW136" s="14" t="s">
        <v>30</v>
      </c>
      <c r="AX136" s="14" t="s">
        <v>81</v>
      </c>
      <c r="AY136" s="257" t="s">
        <v>154</v>
      </c>
    </row>
    <row r="137" s="2" customFormat="1" ht="24.15" customHeight="1">
      <c r="A137" s="39"/>
      <c r="B137" s="40"/>
      <c r="C137" s="221" t="s">
        <v>169</v>
      </c>
      <c r="D137" s="221" t="s">
        <v>157</v>
      </c>
      <c r="E137" s="222" t="s">
        <v>240</v>
      </c>
      <c r="F137" s="223" t="s">
        <v>241</v>
      </c>
      <c r="G137" s="224" t="s">
        <v>229</v>
      </c>
      <c r="H137" s="225">
        <v>1.3200000000000001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39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161</v>
      </c>
      <c r="AT137" s="233" t="s">
        <v>157</v>
      </c>
      <c r="AU137" s="233" t="s">
        <v>104</v>
      </c>
      <c r="AY137" s="18" t="s">
        <v>154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104</v>
      </c>
      <c r="BK137" s="234">
        <f>ROUND(I137*H137,2)</f>
        <v>0</v>
      </c>
      <c r="BL137" s="18" t="s">
        <v>161</v>
      </c>
      <c r="BM137" s="233" t="s">
        <v>206</v>
      </c>
    </row>
    <row r="138" s="12" customFormat="1" ht="25.92" customHeight="1">
      <c r="A138" s="12"/>
      <c r="B138" s="205"/>
      <c r="C138" s="206"/>
      <c r="D138" s="207" t="s">
        <v>72</v>
      </c>
      <c r="E138" s="208" t="s">
        <v>248</v>
      </c>
      <c r="F138" s="208" t="s">
        <v>249</v>
      </c>
      <c r="G138" s="206"/>
      <c r="H138" s="206"/>
      <c r="I138" s="209"/>
      <c r="J138" s="210">
        <f>BK138</f>
        <v>0</v>
      </c>
      <c r="K138" s="206"/>
      <c r="L138" s="211"/>
      <c r="M138" s="212"/>
      <c r="N138" s="213"/>
      <c r="O138" s="213"/>
      <c r="P138" s="214">
        <f>P139+P164+P167</f>
        <v>0</v>
      </c>
      <c r="Q138" s="213"/>
      <c r="R138" s="214">
        <f>R139+R164+R167</f>
        <v>0.00060000000000000006</v>
      </c>
      <c r="S138" s="213"/>
      <c r="T138" s="215">
        <f>T139+T164+T167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6" t="s">
        <v>104</v>
      </c>
      <c r="AT138" s="217" t="s">
        <v>72</v>
      </c>
      <c r="AU138" s="217" t="s">
        <v>73</v>
      </c>
      <c r="AY138" s="216" t="s">
        <v>154</v>
      </c>
      <c r="BK138" s="218">
        <f>BK139+BK164+BK167</f>
        <v>0</v>
      </c>
    </row>
    <row r="139" s="12" customFormat="1" ht="22.8" customHeight="1">
      <c r="A139" s="12"/>
      <c r="B139" s="205"/>
      <c r="C139" s="206"/>
      <c r="D139" s="207" t="s">
        <v>72</v>
      </c>
      <c r="E139" s="219" t="s">
        <v>767</v>
      </c>
      <c r="F139" s="219" t="s">
        <v>768</v>
      </c>
      <c r="G139" s="206"/>
      <c r="H139" s="206"/>
      <c r="I139" s="209"/>
      <c r="J139" s="220">
        <f>BK139</f>
        <v>0</v>
      </c>
      <c r="K139" s="206"/>
      <c r="L139" s="211"/>
      <c r="M139" s="212"/>
      <c r="N139" s="213"/>
      <c r="O139" s="213"/>
      <c r="P139" s="214">
        <f>SUM(P140:P163)</f>
        <v>0</v>
      </c>
      <c r="Q139" s="213"/>
      <c r="R139" s="214">
        <f>SUM(R140:R163)</f>
        <v>0</v>
      </c>
      <c r="S139" s="213"/>
      <c r="T139" s="215">
        <f>SUM(T140:T163)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6" t="s">
        <v>104</v>
      </c>
      <c r="AT139" s="217" t="s">
        <v>72</v>
      </c>
      <c r="AU139" s="217" t="s">
        <v>81</v>
      </c>
      <c r="AY139" s="216" t="s">
        <v>154</v>
      </c>
      <c r="BK139" s="218">
        <f>SUM(BK140:BK163)</f>
        <v>0</v>
      </c>
    </row>
    <row r="140" s="2" customFormat="1" ht="24.15" customHeight="1">
      <c r="A140" s="39"/>
      <c r="B140" s="40"/>
      <c r="C140" s="221" t="s">
        <v>209</v>
      </c>
      <c r="D140" s="221" t="s">
        <v>157</v>
      </c>
      <c r="E140" s="222" t="s">
        <v>769</v>
      </c>
      <c r="F140" s="223" t="s">
        <v>770</v>
      </c>
      <c r="G140" s="224" t="s">
        <v>222</v>
      </c>
      <c r="H140" s="225">
        <v>70</v>
      </c>
      <c r="I140" s="226"/>
      <c r="J140" s="227">
        <f>ROUND(I140*H140,2)</f>
        <v>0</v>
      </c>
      <c r="K140" s="228"/>
      <c r="L140" s="45"/>
      <c r="M140" s="229" t="s">
        <v>1</v>
      </c>
      <c r="N140" s="230" t="s">
        <v>39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218</v>
      </c>
      <c r="AT140" s="233" t="s">
        <v>157</v>
      </c>
      <c r="AU140" s="233" t="s">
        <v>104</v>
      </c>
      <c r="AY140" s="18" t="s">
        <v>154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104</v>
      </c>
      <c r="BK140" s="234">
        <f>ROUND(I140*H140,2)</f>
        <v>0</v>
      </c>
      <c r="BL140" s="18" t="s">
        <v>218</v>
      </c>
      <c r="BM140" s="233" t="s">
        <v>212</v>
      </c>
    </row>
    <row r="141" s="2" customFormat="1" ht="24.15" customHeight="1">
      <c r="A141" s="39"/>
      <c r="B141" s="40"/>
      <c r="C141" s="221" t="s">
        <v>205</v>
      </c>
      <c r="D141" s="221" t="s">
        <v>157</v>
      </c>
      <c r="E141" s="222" t="s">
        <v>771</v>
      </c>
      <c r="F141" s="223" t="s">
        <v>772</v>
      </c>
      <c r="G141" s="224" t="s">
        <v>222</v>
      </c>
      <c r="H141" s="225">
        <v>64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39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218</v>
      </c>
      <c r="AT141" s="233" t="s">
        <v>157</v>
      </c>
      <c r="AU141" s="233" t="s">
        <v>104</v>
      </c>
      <c r="AY141" s="18" t="s">
        <v>154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104</v>
      </c>
      <c r="BK141" s="234">
        <f>ROUND(I141*H141,2)</f>
        <v>0</v>
      </c>
      <c r="BL141" s="18" t="s">
        <v>218</v>
      </c>
      <c r="BM141" s="233" t="s">
        <v>218</v>
      </c>
    </row>
    <row r="142" s="2" customFormat="1" ht="24.15" customHeight="1">
      <c r="A142" s="39"/>
      <c r="B142" s="40"/>
      <c r="C142" s="221" t="s">
        <v>207</v>
      </c>
      <c r="D142" s="221" t="s">
        <v>157</v>
      </c>
      <c r="E142" s="222" t="s">
        <v>773</v>
      </c>
      <c r="F142" s="223" t="s">
        <v>774</v>
      </c>
      <c r="G142" s="224" t="s">
        <v>222</v>
      </c>
      <c r="H142" s="225">
        <v>2.3999999999999999</v>
      </c>
      <c r="I142" s="226"/>
      <c r="J142" s="227">
        <f>ROUND(I142*H142,2)</f>
        <v>0</v>
      </c>
      <c r="K142" s="228"/>
      <c r="L142" s="45"/>
      <c r="M142" s="229" t="s">
        <v>1</v>
      </c>
      <c r="N142" s="230" t="s">
        <v>39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218</v>
      </c>
      <c r="AT142" s="233" t="s">
        <v>157</v>
      </c>
      <c r="AU142" s="233" t="s">
        <v>104</v>
      </c>
      <c r="AY142" s="18" t="s">
        <v>154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104</v>
      </c>
      <c r="BK142" s="234">
        <f>ROUND(I142*H142,2)</f>
        <v>0</v>
      </c>
      <c r="BL142" s="18" t="s">
        <v>218</v>
      </c>
      <c r="BM142" s="233" t="s">
        <v>638</v>
      </c>
    </row>
    <row r="143" s="2" customFormat="1" ht="21.75" customHeight="1">
      <c r="A143" s="39"/>
      <c r="B143" s="40"/>
      <c r="C143" s="221" t="s">
        <v>201</v>
      </c>
      <c r="D143" s="221" t="s">
        <v>157</v>
      </c>
      <c r="E143" s="222" t="s">
        <v>775</v>
      </c>
      <c r="F143" s="223" t="s">
        <v>776</v>
      </c>
      <c r="G143" s="224" t="s">
        <v>222</v>
      </c>
      <c r="H143" s="225">
        <v>3.5</v>
      </c>
      <c r="I143" s="226"/>
      <c r="J143" s="227">
        <f>ROUND(I143*H143,2)</f>
        <v>0</v>
      </c>
      <c r="K143" s="228"/>
      <c r="L143" s="45"/>
      <c r="M143" s="229" t="s">
        <v>1</v>
      </c>
      <c r="N143" s="230" t="s">
        <v>39</v>
      </c>
      <c r="O143" s="92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218</v>
      </c>
      <c r="AT143" s="233" t="s">
        <v>157</v>
      </c>
      <c r="AU143" s="233" t="s">
        <v>104</v>
      </c>
      <c r="AY143" s="18" t="s">
        <v>154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104</v>
      </c>
      <c r="BK143" s="234">
        <f>ROUND(I143*H143,2)</f>
        <v>0</v>
      </c>
      <c r="BL143" s="18" t="s">
        <v>218</v>
      </c>
      <c r="BM143" s="233" t="s">
        <v>230</v>
      </c>
    </row>
    <row r="144" s="2" customFormat="1" ht="24.15" customHeight="1">
      <c r="A144" s="39"/>
      <c r="B144" s="40"/>
      <c r="C144" s="221" t="s">
        <v>231</v>
      </c>
      <c r="D144" s="221" t="s">
        <v>157</v>
      </c>
      <c r="E144" s="222" t="s">
        <v>777</v>
      </c>
      <c r="F144" s="223" t="s">
        <v>778</v>
      </c>
      <c r="G144" s="224" t="s">
        <v>669</v>
      </c>
      <c r="H144" s="225">
        <v>12</v>
      </c>
      <c r="I144" s="226"/>
      <c r="J144" s="227">
        <f>ROUND(I144*H144,2)</f>
        <v>0</v>
      </c>
      <c r="K144" s="228"/>
      <c r="L144" s="45"/>
      <c r="M144" s="229" t="s">
        <v>1</v>
      </c>
      <c r="N144" s="230" t="s">
        <v>39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218</v>
      </c>
      <c r="AT144" s="233" t="s">
        <v>157</v>
      </c>
      <c r="AU144" s="233" t="s">
        <v>104</v>
      </c>
      <c r="AY144" s="18" t="s">
        <v>154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104</v>
      </c>
      <c r="BK144" s="234">
        <f>ROUND(I144*H144,2)</f>
        <v>0</v>
      </c>
      <c r="BL144" s="18" t="s">
        <v>218</v>
      </c>
      <c r="BM144" s="233" t="s">
        <v>234</v>
      </c>
    </row>
    <row r="145" s="2" customFormat="1" ht="16.5" customHeight="1">
      <c r="A145" s="39"/>
      <c r="B145" s="40"/>
      <c r="C145" s="221" t="s">
        <v>206</v>
      </c>
      <c r="D145" s="221" t="s">
        <v>157</v>
      </c>
      <c r="E145" s="222" t="s">
        <v>779</v>
      </c>
      <c r="F145" s="223" t="s">
        <v>780</v>
      </c>
      <c r="G145" s="224" t="s">
        <v>669</v>
      </c>
      <c r="H145" s="225">
        <v>12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39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218</v>
      </c>
      <c r="AT145" s="233" t="s">
        <v>157</v>
      </c>
      <c r="AU145" s="233" t="s">
        <v>104</v>
      </c>
      <c r="AY145" s="18" t="s">
        <v>154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104</v>
      </c>
      <c r="BK145" s="234">
        <f>ROUND(I145*H145,2)</f>
        <v>0</v>
      </c>
      <c r="BL145" s="18" t="s">
        <v>218</v>
      </c>
      <c r="BM145" s="233" t="s">
        <v>237</v>
      </c>
    </row>
    <row r="146" s="2" customFormat="1" ht="24.15" customHeight="1">
      <c r="A146" s="39"/>
      <c r="B146" s="40"/>
      <c r="C146" s="221" t="s">
        <v>239</v>
      </c>
      <c r="D146" s="221" t="s">
        <v>157</v>
      </c>
      <c r="E146" s="222" t="s">
        <v>781</v>
      </c>
      <c r="F146" s="223" t="s">
        <v>782</v>
      </c>
      <c r="G146" s="224" t="s">
        <v>783</v>
      </c>
      <c r="H146" s="225">
        <v>12</v>
      </c>
      <c r="I146" s="226"/>
      <c r="J146" s="227">
        <f>ROUND(I146*H146,2)</f>
        <v>0</v>
      </c>
      <c r="K146" s="228"/>
      <c r="L146" s="45"/>
      <c r="M146" s="229" t="s">
        <v>1</v>
      </c>
      <c r="N146" s="230" t="s">
        <v>39</v>
      </c>
      <c r="O146" s="92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218</v>
      </c>
      <c r="AT146" s="233" t="s">
        <v>157</v>
      </c>
      <c r="AU146" s="233" t="s">
        <v>104</v>
      </c>
      <c r="AY146" s="18" t="s">
        <v>154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104</v>
      </c>
      <c r="BK146" s="234">
        <f>ROUND(I146*H146,2)</f>
        <v>0</v>
      </c>
      <c r="BL146" s="18" t="s">
        <v>218</v>
      </c>
      <c r="BM146" s="233" t="s">
        <v>242</v>
      </c>
    </row>
    <row r="147" s="2" customFormat="1" ht="16.5" customHeight="1">
      <c r="A147" s="39"/>
      <c r="B147" s="40"/>
      <c r="C147" s="221" t="s">
        <v>212</v>
      </c>
      <c r="D147" s="221" t="s">
        <v>157</v>
      </c>
      <c r="E147" s="222" t="s">
        <v>784</v>
      </c>
      <c r="F147" s="223" t="s">
        <v>785</v>
      </c>
      <c r="G147" s="224" t="s">
        <v>168</v>
      </c>
      <c r="H147" s="225">
        <v>12</v>
      </c>
      <c r="I147" s="226"/>
      <c r="J147" s="227">
        <f>ROUND(I147*H147,2)</f>
        <v>0</v>
      </c>
      <c r="K147" s="228"/>
      <c r="L147" s="45"/>
      <c r="M147" s="229" t="s">
        <v>1</v>
      </c>
      <c r="N147" s="230" t="s">
        <v>39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218</v>
      </c>
      <c r="AT147" s="233" t="s">
        <v>157</v>
      </c>
      <c r="AU147" s="233" t="s">
        <v>104</v>
      </c>
      <c r="AY147" s="18" t="s">
        <v>154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104</v>
      </c>
      <c r="BK147" s="234">
        <f>ROUND(I147*H147,2)</f>
        <v>0</v>
      </c>
      <c r="BL147" s="18" t="s">
        <v>218</v>
      </c>
      <c r="BM147" s="233" t="s">
        <v>247</v>
      </c>
    </row>
    <row r="148" s="2" customFormat="1" ht="24.15" customHeight="1">
      <c r="A148" s="39"/>
      <c r="B148" s="40"/>
      <c r="C148" s="221" t="s">
        <v>8</v>
      </c>
      <c r="D148" s="221" t="s">
        <v>157</v>
      </c>
      <c r="E148" s="222" t="s">
        <v>786</v>
      </c>
      <c r="F148" s="223" t="s">
        <v>787</v>
      </c>
      <c r="G148" s="224" t="s">
        <v>222</v>
      </c>
      <c r="H148" s="225">
        <v>58</v>
      </c>
      <c r="I148" s="226"/>
      <c r="J148" s="227">
        <f>ROUND(I148*H148,2)</f>
        <v>0</v>
      </c>
      <c r="K148" s="228"/>
      <c r="L148" s="45"/>
      <c r="M148" s="229" t="s">
        <v>1</v>
      </c>
      <c r="N148" s="230" t="s">
        <v>39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218</v>
      </c>
      <c r="AT148" s="233" t="s">
        <v>157</v>
      </c>
      <c r="AU148" s="233" t="s">
        <v>104</v>
      </c>
      <c r="AY148" s="18" t="s">
        <v>154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104</v>
      </c>
      <c r="BK148" s="234">
        <f>ROUND(I148*H148,2)</f>
        <v>0</v>
      </c>
      <c r="BL148" s="18" t="s">
        <v>218</v>
      </c>
      <c r="BM148" s="233" t="s">
        <v>306</v>
      </c>
    </row>
    <row r="149" s="2" customFormat="1" ht="24.15" customHeight="1">
      <c r="A149" s="39"/>
      <c r="B149" s="40"/>
      <c r="C149" s="221" t="s">
        <v>218</v>
      </c>
      <c r="D149" s="221" t="s">
        <v>157</v>
      </c>
      <c r="E149" s="222" t="s">
        <v>788</v>
      </c>
      <c r="F149" s="223" t="s">
        <v>789</v>
      </c>
      <c r="G149" s="224" t="s">
        <v>222</v>
      </c>
      <c r="H149" s="225">
        <v>10</v>
      </c>
      <c r="I149" s="226"/>
      <c r="J149" s="227">
        <f>ROUND(I149*H149,2)</f>
        <v>0</v>
      </c>
      <c r="K149" s="228"/>
      <c r="L149" s="45"/>
      <c r="M149" s="229" t="s">
        <v>1</v>
      </c>
      <c r="N149" s="230" t="s">
        <v>39</v>
      </c>
      <c r="O149" s="92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218</v>
      </c>
      <c r="AT149" s="233" t="s">
        <v>157</v>
      </c>
      <c r="AU149" s="233" t="s">
        <v>104</v>
      </c>
      <c r="AY149" s="18" t="s">
        <v>154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104</v>
      </c>
      <c r="BK149" s="234">
        <f>ROUND(I149*H149,2)</f>
        <v>0</v>
      </c>
      <c r="BL149" s="18" t="s">
        <v>218</v>
      </c>
      <c r="BM149" s="233" t="s">
        <v>264</v>
      </c>
    </row>
    <row r="150" s="2" customFormat="1" ht="24.15" customHeight="1">
      <c r="A150" s="39"/>
      <c r="B150" s="40"/>
      <c r="C150" s="221" t="s">
        <v>309</v>
      </c>
      <c r="D150" s="221" t="s">
        <v>157</v>
      </c>
      <c r="E150" s="222" t="s">
        <v>790</v>
      </c>
      <c r="F150" s="223" t="s">
        <v>791</v>
      </c>
      <c r="G150" s="224" t="s">
        <v>222</v>
      </c>
      <c r="H150" s="225">
        <v>10</v>
      </c>
      <c r="I150" s="226"/>
      <c r="J150" s="227">
        <f>ROUND(I150*H150,2)</f>
        <v>0</v>
      </c>
      <c r="K150" s="228"/>
      <c r="L150" s="45"/>
      <c r="M150" s="229" t="s">
        <v>1</v>
      </c>
      <c r="N150" s="230" t="s">
        <v>39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218</v>
      </c>
      <c r="AT150" s="233" t="s">
        <v>157</v>
      </c>
      <c r="AU150" s="233" t="s">
        <v>104</v>
      </c>
      <c r="AY150" s="18" t="s">
        <v>154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104</v>
      </c>
      <c r="BK150" s="234">
        <f>ROUND(I150*H150,2)</f>
        <v>0</v>
      </c>
      <c r="BL150" s="18" t="s">
        <v>218</v>
      </c>
      <c r="BM150" s="233" t="s">
        <v>312</v>
      </c>
    </row>
    <row r="151" s="2" customFormat="1" ht="24.15" customHeight="1">
      <c r="A151" s="39"/>
      <c r="B151" s="40"/>
      <c r="C151" s="221" t="s">
        <v>638</v>
      </c>
      <c r="D151" s="221" t="s">
        <v>157</v>
      </c>
      <c r="E151" s="222" t="s">
        <v>792</v>
      </c>
      <c r="F151" s="223" t="s">
        <v>793</v>
      </c>
      <c r="G151" s="224" t="s">
        <v>222</v>
      </c>
      <c r="H151" s="225">
        <v>30</v>
      </c>
      <c r="I151" s="226"/>
      <c r="J151" s="227">
        <f>ROUND(I151*H151,2)</f>
        <v>0</v>
      </c>
      <c r="K151" s="228"/>
      <c r="L151" s="45"/>
      <c r="M151" s="229" t="s">
        <v>1</v>
      </c>
      <c r="N151" s="230" t="s">
        <v>39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218</v>
      </c>
      <c r="AT151" s="233" t="s">
        <v>157</v>
      </c>
      <c r="AU151" s="233" t="s">
        <v>104</v>
      </c>
      <c r="AY151" s="18" t="s">
        <v>154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104</v>
      </c>
      <c r="BK151" s="234">
        <f>ROUND(I151*H151,2)</f>
        <v>0</v>
      </c>
      <c r="BL151" s="18" t="s">
        <v>218</v>
      </c>
      <c r="BM151" s="233" t="s">
        <v>397</v>
      </c>
    </row>
    <row r="152" s="2" customFormat="1" ht="24.15" customHeight="1">
      <c r="A152" s="39"/>
      <c r="B152" s="40"/>
      <c r="C152" s="221" t="s">
        <v>315</v>
      </c>
      <c r="D152" s="221" t="s">
        <v>157</v>
      </c>
      <c r="E152" s="222" t="s">
        <v>794</v>
      </c>
      <c r="F152" s="223" t="s">
        <v>795</v>
      </c>
      <c r="G152" s="224" t="s">
        <v>222</v>
      </c>
      <c r="H152" s="225">
        <v>16</v>
      </c>
      <c r="I152" s="226"/>
      <c r="J152" s="227">
        <f>ROUND(I152*H152,2)</f>
        <v>0</v>
      </c>
      <c r="K152" s="228"/>
      <c r="L152" s="45"/>
      <c r="M152" s="229" t="s">
        <v>1</v>
      </c>
      <c r="N152" s="230" t="s">
        <v>39</v>
      </c>
      <c r="O152" s="92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218</v>
      </c>
      <c r="AT152" s="233" t="s">
        <v>157</v>
      </c>
      <c r="AU152" s="233" t="s">
        <v>104</v>
      </c>
      <c r="AY152" s="18" t="s">
        <v>154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104</v>
      </c>
      <c r="BK152" s="234">
        <f>ROUND(I152*H152,2)</f>
        <v>0</v>
      </c>
      <c r="BL152" s="18" t="s">
        <v>218</v>
      </c>
      <c r="BM152" s="233" t="s">
        <v>318</v>
      </c>
    </row>
    <row r="153" s="2" customFormat="1" ht="24.15" customHeight="1">
      <c r="A153" s="39"/>
      <c r="B153" s="40"/>
      <c r="C153" s="221" t="s">
        <v>230</v>
      </c>
      <c r="D153" s="221" t="s">
        <v>157</v>
      </c>
      <c r="E153" s="222" t="s">
        <v>796</v>
      </c>
      <c r="F153" s="223" t="s">
        <v>797</v>
      </c>
      <c r="G153" s="224" t="s">
        <v>669</v>
      </c>
      <c r="H153" s="225">
        <v>12</v>
      </c>
      <c r="I153" s="226"/>
      <c r="J153" s="227">
        <f>ROUND(I153*H153,2)</f>
        <v>0</v>
      </c>
      <c r="K153" s="228"/>
      <c r="L153" s="45"/>
      <c r="M153" s="229" t="s">
        <v>1</v>
      </c>
      <c r="N153" s="230" t="s">
        <v>39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218</v>
      </c>
      <c r="AT153" s="233" t="s">
        <v>157</v>
      </c>
      <c r="AU153" s="233" t="s">
        <v>104</v>
      </c>
      <c r="AY153" s="18" t="s">
        <v>154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104</v>
      </c>
      <c r="BK153" s="234">
        <f>ROUND(I153*H153,2)</f>
        <v>0</v>
      </c>
      <c r="BL153" s="18" t="s">
        <v>218</v>
      </c>
      <c r="BM153" s="233" t="s">
        <v>324</v>
      </c>
    </row>
    <row r="154" s="2" customFormat="1" ht="37.8" customHeight="1">
      <c r="A154" s="39"/>
      <c r="B154" s="40"/>
      <c r="C154" s="221" t="s">
        <v>7</v>
      </c>
      <c r="D154" s="221" t="s">
        <v>157</v>
      </c>
      <c r="E154" s="222" t="s">
        <v>798</v>
      </c>
      <c r="F154" s="223" t="s">
        <v>799</v>
      </c>
      <c r="G154" s="224" t="s">
        <v>168</v>
      </c>
      <c r="H154" s="225">
        <v>12</v>
      </c>
      <c r="I154" s="226"/>
      <c r="J154" s="227">
        <f>ROUND(I154*H154,2)</f>
        <v>0</v>
      </c>
      <c r="K154" s="228"/>
      <c r="L154" s="45"/>
      <c r="M154" s="229" t="s">
        <v>1</v>
      </c>
      <c r="N154" s="230" t="s">
        <v>39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218</v>
      </c>
      <c r="AT154" s="233" t="s">
        <v>157</v>
      </c>
      <c r="AU154" s="233" t="s">
        <v>104</v>
      </c>
      <c r="AY154" s="18" t="s">
        <v>154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104</v>
      </c>
      <c r="BK154" s="234">
        <f>ROUND(I154*H154,2)</f>
        <v>0</v>
      </c>
      <c r="BL154" s="18" t="s">
        <v>218</v>
      </c>
      <c r="BM154" s="233" t="s">
        <v>327</v>
      </c>
    </row>
    <row r="155" s="2" customFormat="1" ht="24.15" customHeight="1">
      <c r="A155" s="39"/>
      <c r="B155" s="40"/>
      <c r="C155" s="221" t="s">
        <v>234</v>
      </c>
      <c r="D155" s="221" t="s">
        <v>157</v>
      </c>
      <c r="E155" s="222" t="s">
        <v>800</v>
      </c>
      <c r="F155" s="223" t="s">
        <v>801</v>
      </c>
      <c r="G155" s="224" t="s">
        <v>168</v>
      </c>
      <c r="H155" s="225">
        <v>24</v>
      </c>
      <c r="I155" s="226"/>
      <c r="J155" s="227">
        <f>ROUND(I155*H155,2)</f>
        <v>0</v>
      </c>
      <c r="K155" s="228"/>
      <c r="L155" s="45"/>
      <c r="M155" s="229" t="s">
        <v>1</v>
      </c>
      <c r="N155" s="230" t="s">
        <v>39</v>
      </c>
      <c r="O155" s="92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218</v>
      </c>
      <c r="AT155" s="233" t="s">
        <v>157</v>
      </c>
      <c r="AU155" s="233" t="s">
        <v>104</v>
      </c>
      <c r="AY155" s="18" t="s">
        <v>154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104</v>
      </c>
      <c r="BK155" s="234">
        <f>ROUND(I155*H155,2)</f>
        <v>0</v>
      </c>
      <c r="BL155" s="18" t="s">
        <v>218</v>
      </c>
      <c r="BM155" s="233" t="s">
        <v>331</v>
      </c>
    </row>
    <row r="156" s="2" customFormat="1" ht="24.15" customHeight="1">
      <c r="A156" s="39"/>
      <c r="B156" s="40"/>
      <c r="C156" s="221" t="s">
        <v>334</v>
      </c>
      <c r="D156" s="221" t="s">
        <v>157</v>
      </c>
      <c r="E156" s="222" t="s">
        <v>802</v>
      </c>
      <c r="F156" s="223" t="s">
        <v>803</v>
      </c>
      <c r="G156" s="224" t="s">
        <v>222</v>
      </c>
      <c r="H156" s="225">
        <v>122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39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218</v>
      </c>
      <c r="AT156" s="233" t="s">
        <v>157</v>
      </c>
      <c r="AU156" s="233" t="s">
        <v>104</v>
      </c>
      <c r="AY156" s="18" t="s">
        <v>154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104</v>
      </c>
      <c r="BK156" s="234">
        <f>ROUND(I156*H156,2)</f>
        <v>0</v>
      </c>
      <c r="BL156" s="18" t="s">
        <v>218</v>
      </c>
      <c r="BM156" s="233" t="s">
        <v>337</v>
      </c>
    </row>
    <row r="157" s="2" customFormat="1" ht="33" customHeight="1">
      <c r="A157" s="39"/>
      <c r="B157" s="40"/>
      <c r="C157" s="221" t="s">
        <v>237</v>
      </c>
      <c r="D157" s="221" t="s">
        <v>157</v>
      </c>
      <c r="E157" s="222" t="s">
        <v>804</v>
      </c>
      <c r="F157" s="223" t="s">
        <v>805</v>
      </c>
      <c r="G157" s="224" t="s">
        <v>168</v>
      </c>
      <c r="H157" s="225">
        <v>24</v>
      </c>
      <c r="I157" s="226"/>
      <c r="J157" s="227">
        <f>ROUND(I157*H157,2)</f>
        <v>0</v>
      </c>
      <c r="K157" s="228"/>
      <c r="L157" s="45"/>
      <c r="M157" s="229" t="s">
        <v>1</v>
      </c>
      <c r="N157" s="230" t="s">
        <v>39</v>
      </c>
      <c r="O157" s="92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218</v>
      </c>
      <c r="AT157" s="233" t="s">
        <v>157</v>
      </c>
      <c r="AU157" s="233" t="s">
        <v>104</v>
      </c>
      <c r="AY157" s="18" t="s">
        <v>154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104</v>
      </c>
      <c r="BK157" s="234">
        <f>ROUND(I157*H157,2)</f>
        <v>0</v>
      </c>
      <c r="BL157" s="18" t="s">
        <v>218</v>
      </c>
      <c r="BM157" s="233" t="s">
        <v>341</v>
      </c>
    </row>
    <row r="158" s="2" customFormat="1" ht="33" customHeight="1">
      <c r="A158" s="39"/>
      <c r="B158" s="40"/>
      <c r="C158" s="221" t="s">
        <v>350</v>
      </c>
      <c r="D158" s="221" t="s">
        <v>157</v>
      </c>
      <c r="E158" s="222" t="s">
        <v>806</v>
      </c>
      <c r="F158" s="223" t="s">
        <v>807</v>
      </c>
      <c r="G158" s="224" t="s">
        <v>168</v>
      </c>
      <c r="H158" s="225">
        <v>3</v>
      </c>
      <c r="I158" s="226"/>
      <c r="J158" s="227">
        <f>ROUND(I158*H158,2)</f>
        <v>0</v>
      </c>
      <c r="K158" s="228"/>
      <c r="L158" s="45"/>
      <c r="M158" s="229" t="s">
        <v>1</v>
      </c>
      <c r="N158" s="230" t="s">
        <v>39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218</v>
      </c>
      <c r="AT158" s="233" t="s">
        <v>157</v>
      </c>
      <c r="AU158" s="233" t="s">
        <v>104</v>
      </c>
      <c r="AY158" s="18" t="s">
        <v>154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104</v>
      </c>
      <c r="BK158" s="234">
        <f>ROUND(I158*H158,2)</f>
        <v>0</v>
      </c>
      <c r="BL158" s="18" t="s">
        <v>218</v>
      </c>
      <c r="BM158" s="233" t="s">
        <v>353</v>
      </c>
    </row>
    <row r="159" s="2" customFormat="1" ht="33" customHeight="1">
      <c r="A159" s="39"/>
      <c r="B159" s="40"/>
      <c r="C159" s="221" t="s">
        <v>242</v>
      </c>
      <c r="D159" s="221" t="s">
        <v>157</v>
      </c>
      <c r="E159" s="222" t="s">
        <v>808</v>
      </c>
      <c r="F159" s="223" t="s">
        <v>809</v>
      </c>
      <c r="G159" s="224" t="s">
        <v>168</v>
      </c>
      <c r="H159" s="225">
        <v>1</v>
      </c>
      <c r="I159" s="226"/>
      <c r="J159" s="227">
        <f>ROUND(I159*H159,2)</f>
        <v>0</v>
      </c>
      <c r="K159" s="228"/>
      <c r="L159" s="45"/>
      <c r="M159" s="229" t="s">
        <v>1</v>
      </c>
      <c r="N159" s="230" t="s">
        <v>39</v>
      </c>
      <c r="O159" s="92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218</v>
      </c>
      <c r="AT159" s="233" t="s">
        <v>157</v>
      </c>
      <c r="AU159" s="233" t="s">
        <v>104</v>
      </c>
      <c r="AY159" s="18" t="s">
        <v>154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104</v>
      </c>
      <c r="BK159" s="234">
        <f>ROUND(I159*H159,2)</f>
        <v>0</v>
      </c>
      <c r="BL159" s="18" t="s">
        <v>218</v>
      </c>
      <c r="BM159" s="233" t="s">
        <v>357</v>
      </c>
    </row>
    <row r="160" s="2" customFormat="1" ht="24.15" customHeight="1">
      <c r="A160" s="39"/>
      <c r="B160" s="40"/>
      <c r="C160" s="221" t="s">
        <v>359</v>
      </c>
      <c r="D160" s="221" t="s">
        <v>157</v>
      </c>
      <c r="E160" s="222" t="s">
        <v>810</v>
      </c>
      <c r="F160" s="223" t="s">
        <v>811</v>
      </c>
      <c r="G160" s="224" t="s">
        <v>168</v>
      </c>
      <c r="H160" s="225">
        <v>12</v>
      </c>
      <c r="I160" s="226"/>
      <c r="J160" s="227">
        <f>ROUND(I160*H160,2)</f>
        <v>0</v>
      </c>
      <c r="K160" s="228"/>
      <c r="L160" s="45"/>
      <c r="M160" s="229" t="s">
        <v>1</v>
      </c>
      <c r="N160" s="230" t="s">
        <v>39</v>
      </c>
      <c r="O160" s="92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218</v>
      </c>
      <c r="AT160" s="233" t="s">
        <v>157</v>
      </c>
      <c r="AU160" s="233" t="s">
        <v>104</v>
      </c>
      <c r="AY160" s="18" t="s">
        <v>154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104</v>
      </c>
      <c r="BK160" s="234">
        <f>ROUND(I160*H160,2)</f>
        <v>0</v>
      </c>
      <c r="BL160" s="18" t="s">
        <v>218</v>
      </c>
      <c r="BM160" s="233" t="s">
        <v>362</v>
      </c>
    </row>
    <row r="161" s="2" customFormat="1" ht="37.8" customHeight="1">
      <c r="A161" s="39"/>
      <c r="B161" s="40"/>
      <c r="C161" s="221" t="s">
        <v>247</v>
      </c>
      <c r="D161" s="221" t="s">
        <v>157</v>
      </c>
      <c r="E161" s="222" t="s">
        <v>812</v>
      </c>
      <c r="F161" s="223" t="s">
        <v>813</v>
      </c>
      <c r="G161" s="224" t="s">
        <v>168</v>
      </c>
      <c r="H161" s="225">
        <v>12</v>
      </c>
      <c r="I161" s="226"/>
      <c r="J161" s="227">
        <f>ROUND(I161*H161,2)</f>
        <v>0</v>
      </c>
      <c r="K161" s="228"/>
      <c r="L161" s="45"/>
      <c r="M161" s="229" t="s">
        <v>1</v>
      </c>
      <c r="N161" s="230" t="s">
        <v>39</v>
      </c>
      <c r="O161" s="92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3" t="s">
        <v>218</v>
      </c>
      <c r="AT161" s="233" t="s">
        <v>157</v>
      </c>
      <c r="AU161" s="233" t="s">
        <v>104</v>
      </c>
      <c r="AY161" s="18" t="s">
        <v>154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104</v>
      </c>
      <c r="BK161" s="234">
        <f>ROUND(I161*H161,2)</f>
        <v>0</v>
      </c>
      <c r="BL161" s="18" t="s">
        <v>218</v>
      </c>
      <c r="BM161" s="233" t="s">
        <v>466</v>
      </c>
    </row>
    <row r="162" s="2" customFormat="1" ht="37.8" customHeight="1">
      <c r="A162" s="39"/>
      <c r="B162" s="40"/>
      <c r="C162" s="221" t="s">
        <v>365</v>
      </c>
      <c r="D162" s="221" t="s">
        <v>157</v>
      </c>
      <c r="E162" s="222" t="s">
        <v>814</v>
      </c>
      <c r="F162" s="223" t="s">
        <v>815</v>
      </c>
      <c r="G162" s="224" t="s">
        <v>229</v>
      </c>
      <c r="H162" s="225">
        <v>0.49199999999999999</v>
      </c>
      <c r="I162" s="226"/>
      <c r="J162" s="227">
        <f>ROUND(I162*H162,2)</f>
        <v>0</v>
      </c>
      <c r="K162" s="228"/>
      <c r="L162" s="45"/>
      <c r="M162" s="229" t="s">
        <v>1</v>
      </c>
      <c r="N162" s="230" t="s">
        <v>39</v>
      </c>
      <c r="O162" s="92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3" t="s">
        <v>218</v>
      </c>
      <c r="AT162" s="233" t="s">
        <v>157</v>
      </c>
      <c r="AU162" s="233" t="s">
        <v>104</v>
      </c>
      <c r="AY162" s="18" t="s">
        <v>154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104</v>
      </c>
      <c r="BK162" s="234">
        <f>ROUND(I162*H162,2)</f>
        <v>0</v>
      </c>
      <c r="BL162" s="18" t="s">
        <v>218</v>
      </c>
      <c r="BM162" s="233" t="s">
        <v>368</v>
      </c>
    </row>
    <row r="163" s="2" customFormat="1" ht="44.25" customHeight="1">
      <c r="A163" s="39"/>
      <c r="B163" s="40"/>
      <c r="C163" s="221" t="s">
        <v>306</v>
      </c>
      <c r="D163" s="221" t="s">
        <v>157</v>
      </c>
      <c r="E163" s="222" t="s">
        <v>816</v>
      </c>
      <c r="F163" s="223" t="s">
        <v>817</v>
      </c>
      <c r="G163" s="224" t="s">
        <v>229</v>
      </c>
      <c r="H163" s="225">
        <v>0.25</v>
      </c>
      <c r="I163" s="226"/>
      <c r="J163" s="227">
        <f>ROUND(I163*H163,2)</f>
        <v>0</v>
      </c>
      <c r="K163" s="228"/>
      <c r="L163" s="45"/>
      <c r="M163" s="229" t="s">
        <v>1</v>
      </c>
      <c r="N163" s="230" t="s">
        <v>39</v>
      </c>
      <c r="O163" s="92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218</v>
      </c>
      <c r="AT163" s="233" t="s">
        <v>157</v>
      </c>
      <c r="AU163" s="233" t="s">
        <v>104</v>
      </c>
      <c r="AY163" s="18" t="s">
        <v>154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104</v>
      </c>
      <c r="BK163" s="234">
        <f>ROUND(I163*H163,2)</f>
        <v>0</v>
      </c>
      <c r="BL163" s="18" t="s">
        <v>218</v>
      </c>
      <c r="BM163" s="233" t="s">
        <v>372</v>
      </c>
    </row>
    <row r="164" s="12" customFormat="1" ht="22.8" customHeight="1">
      <c r="A164" s="12"/>
      <c r="B164" s="205"/>
      <c r="C164" s="206"/>
      <c r="D164" s="207" t="s">
        <v>72</v>
      </c>
      <c r="E164" s="219" t="s">
        <v>694</v>
      </c>
      <c r="F164" s="219" t="s">
        <v>695</v>
      </c>
      <c r="G164" s="206"/>
      <c r="H164" s="206"/>
      <c r="I164" s="209"/>
      <c r="J164" s="220">
        <f>BK164</f>
        <v>0</v>
      </c>
      <c r="K164" s="206"/>
      <c r="L164" s="211"/>
      <c r="M164" s="212"/>
      <c r="N164" s="213"/>
      <c r="O164" s="213"/>
      <c r="P164" s="214">
        <f>SUM(P165:P166)</f>
        <v>0</v>
      </c>
      <c r="Q164" s="213"/>
      <c r="R164" s="214">
        <f>SUM(R165:R166)</f>
        <v>0.00060000000000000006</v>
      </c>
      <c r="S164" s="213"/>
      <c r="T164" s="215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6" t="s">
        <v>104</v>
      </c>
      <c r="AT164" s="217" t="s">
        <v>72</v>
      </c>
      <c r="AU164" s="217" t="s">
        <v>81</v>
      </c>
      <c r="AY164" s="216" t="s">
        <v>154</v>
      </c>
      <c r="BK164" s="218">
        <f>SUM(BK165:BK166)</f>
        <v>0</v>
      </c>
    </row>
    <row r="165" s="2" customFormat="1" ht="24.15" customHeight="1">
      <c r="A165" s="39"/>
      <c r="B165" s="40"/>
      <c r="C165" s="221" t="s">
        <v>264</v>
      </c>
      <c r="D165" s="221" t="s">
        <v>157</v>
      </c>
      <c r="E165" s="222" t="s">
        <v>818</v>
      </c>
      <c r="F165" s="223" t="s">
        <v>819</v>
      </c>
      <c r="G165" s="224" t="s">
        <v>669</v>
      </c>
      <c r="H165" s="225">
        <v>12</v>
      </c>
      <c r="I165" s="226"/>
      <c r="J165" s="227">
        <f>ROUND(I165*H165,2)</f>
        <v>0</v>
      </c>
      <c r="K165" s="228"/>
      <c r="L165" s="45"/>
      <c r="M165" s="229" t="s">
        <v>1</v>
      </c>
      <c r="N165" s="230" t="s">
        <v>39</v>
      </c>
      <c r="O165" s="92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3" t="s">
        <v>218</v>
      </c>
      <c r="AT165" s="233" t="s">
        <v>157</v>
      </c>
      <c r="AU165" s="233" t="s">
        <v>104</v>
      </c>
      <c r="AY165" s="18" t="s">
        <v>154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104</v>
      </c>
      <c r="BK165" s="234">
        <f>ROUND(I165*H165,2)</f>
        <v>0</v>
      </c>
      <c r="BL165" s="18" t="s">
        <v>218</v>
      </c>
      <c r="BM165" s="233" t="s">
        <v>384</v>
      </c>
    </row>
    <row r="166" s="2" customFormat="1" ht="24.15" customHeight="1">
      <c r="A166" s="39"/>
      <c r="B166" s="40"/>
      <c r="C166" s="221" t="s">
        <v>413</v>
      </c>
      <c r="D166" s="221" t="s">
        <v>157</v>
      </c>
      <c r="E166" s="222" t="s">
        <v>820</v>
      </c>
      <c r="F166" s="223" t="s">
        <v>821</v>
      </c>
      <c r="G166" s="224" t="s">
        <v>168</v>
      </c>
      <c r="H166" s="225">
        <v>12</v>
      </c>
      <c r="I166" s="226"/>
      <c r="J166" s="227">
        <f>ROUND(I166*H166,2)</f>
        <v>0</v>
      </c>
      <c r="K166" s="228"/>
      <c r="L166" s="45"/>
      <c r="M166" s="229" t="s">
        <v>1</v>
      </c>
      <c r="N166" s="230" t="s">
        <v>39</v>
      </c>
      <c r="O166" s="92"/>
      <c r="P166" s="231">
        <f>O166*H166</f>
        <v>0</v>
      </c>
      <c r="Q166" s="231">
        <v>5.0000000000000002E-05</v>
      </c>
      <c r="R166" s="231">
        <f>Q166*H166</f>
        <v>0.00060000000000000006</v>
      </c>
      <c r="S166" s="231">
        <v>0</v>
      </c>
      <c r="T166" s="23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3" t="s">
        <v>218</v>
      </c>
      <c r="AT166" s="233" t="s">
        <v>157</v>
      </c>
      <c r="AU166" s="233" t="s">
        <v>104</v>
      </c>
      <c r="AY166" s="18" t="s">
        <v>154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8" t="s">
        <v>104</v>
      </c>
      <c r="BK166" s="234">
        <f>ROUND(I166*H166,2)</f>
        <v>0</v>
      </c>
      <c r="BL166" s="18" t="s">
        <v>218</v>
      </c>
      <c r="BM166" s="233" t="s">
        <v>822</v>
      </c>
    </row>
    <row r="167" s="12" customFormat="1" ht="22.8" customHeight="1">
      <c r="A167" s="12"/>
      <c r="B167" s="205"/>
      <c r="C167" s="206"/>
      <c r="D167" s="207" t="s">
        <v>72</v>
      </c>
      <c r="E167" s="219" t="s">
        <v>596</v>
      </c>
      <c r="F167" s="219" t="s">
        <v>597</v>
      </c>
      <c r="G167" s="206"/>
      <c r="H167" s="206"/>
      <c r="I167" s="209"/>
      <c r="J167" s="220">
        <f>BK167</f>
        <v>0</v>
      </c>
      <c r="K167" s="206"/>
      <c r="L167" s="211"/>
      <c r="M167" s="212"/>
      <c r="N167" s="213"/>
      <c r="O167" s="213"/>
      <c r="P167" s="214">
        <f>P168</f>
        <v>0</v>
      </c>
      <c r="Q167" s="213"/>
      <c r="R167" s="214">
        <f>R168</f>
        <v>0</v>
      </c>
      <c r="S167" s="213"/>
      <c r="T167" s="215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6" t="s">
        <v>104</v>
      </c>
      <c r="AT167" s="217" t="s">
        <v>72</v>
      </c>
      <c r="AU167" s="217" t="s">
        <v>81</v>
      </c>
      <c r="AY167" s="216" t="s">
        <v>154</v>
      </c>
      <c r="BK167" s="218">
        <f>BK168</f>
        <v>0</v>
      </c>
    </row>
    <row r="168" s="2" customFormat="1" ht="33" customHeight="1">
      <c r="A168" s="39"/>
      <c r="B168" s="40"/>
      <c r="C168" s="221" t="s">
        <v>397</v>
      </c>
      <c r="D168" s="221" t="s">
        <v>157</v>
      </c>
      <c r="E168" s="222" t="s">
        <v>823</v>
      </c>
      <c r="F168" s="223" t="s">
        <v>824</v>
      </c>
      <c r="G168" s="224" t="s">
        <v>222</v>
      </c>
      <c r="H168" s="225">
        <v>124</v>
      </c>
      <c r="I168" s="226"/>
      <c r="J168" s="227">
        <f>ROUND(I168*H168,2)</f>
        <v>0</v>
      </c>
      <c r="K168" s="228"/>
      <c r="L168" s="45"/>
      <c r="M168" s="229" t="s">
        <v>1</v>
      </c>
      <c r="N168" s="230" t="s">
        <v>39</v>
      </c>
      <c r="O168" s="92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218</v>
      </c>
      <c r="AT168" s="233" t="s">
        <v>157</v>
      </c>
      <c r="AU168" s="233" t="s">
        <v>104</v>
      </c>
      <c r="AY168" s="18" t="s">
        <v>154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104</v>
      </c>
      <c r="BK168" s="234">
        <f>ROUND(I168*H168,2)</f>
        <v>0</v>
      </c>
      <c r="BL168" s="18" t="s">
        <v>218</v>
      </c>
      <c r="BM168" s="233" t="s">
        <v>400</v>
      </c>
    </row>
    <row r="169" s="12" customFormat="1" ht="25.92" customHeight="1">
      <c r="A169" s="12"/>
      <c r="B169" s="205"/>
      <c r="C169" s="206"/>
      <c r="D169" s="207" t="s">
        <v>72</v>
      </c>
      <c r="E169" s="208" t="s">
        <v>202</v>
      </c>
      <c r="F169" s="208" t="s">
        <v>825</v>
      </c>
      <c r="G169" s="206"/>
      <c r="H169" s="206"/>
      <c r="I169" s="209"/>
      <c r="J169" s="210">
        <f>BK169</f>
        <v>0</v>
      </c>
      <c r="K169" s="206"/>
      <c r="L169" s="211"/>
      <c r="M169" s="212"/>
      <c r="N169" s="213"/>
      <c r="O169" s="213"/>
      <c r="P169" s="214">
        <f>P170</f>
        <v>0</v>
      </c>
      <c r="Q169" s="213"/>
      <c r="R169" s="214">
        <f>R170</f>
        <v>0</v>
      </c>
      <c r="S169" s="213"/>
      <c r="T169" s="215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6" t="s">
        <v>155</v>
      </c>
      <c r="AT169" s="217" t="s">
        <v>72</v>
      </c>
      <c r="AU169" s="217" t="s">
        <v>73</v>
      </c>
      <c r="AY169" s="216" t="s">
        <v>154</v>
      </c>
      <c r="BK169" s="218">
        <f>BK170</f>
        <v>0</v>
      </c>
    </row>
    <row r="170" s="12" customFormat="1" ht="22.8" customHeight="1">
      <c r="A170" s="12"/>
      <c r="B170" s="205"/>
      <c r="C170" s="206"/>
      <c r="D170" s="207" t="s">
        <v>72</v>
      </c>
      <c r="E170" s="219" t="s">
        <v>826</v>
      </c>
      <c r="F170" s="219" t="s">
        <v>827</v>
      </c>
      <c r="G170" s="206"/>
      <c r="H170" s="206"/>
      <c r="I170" s="209"/>
      <c r="J170" s="220">
        <f>BK170</f>
        <v>0</v>
      </c>
      <c r="K170" s="206"/>
      <c r="L170" s="211"/>
      <c r="M170" s="212"/>
      <c r="N170" s="213"/>
      <c r="O170" s="213"/>
      <c r="P170" s="214">
        <f>P171</f>
        <v>0</v>
      </c>
      <c r="Q170" s="213"/>
      <c r="R170" s="214">
        <f>R171</f>
        <v>0</v>
      </c>
      <c r="S170" s="213"/>
      <c r="T170" s="215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6" t="s">
        <v>155</v>
      </c>
      <c r="AT170" s="217" t="s">
        <v>72</v>
      </c>
      <c r="AU170" s="217" t="s">
        <v>81</v>
      </c>
      <c r="AY170" s="216" t="s">
        <v>154</v>
      </c>
      <c r="BK170" s="218">
        <f>BK171</f>
        <v>0</v>
      </c>
    </row>
    <row r="171" s="2" customFormat="1" ht="21.75" customHeight="1">
      <c r="A171" s="39"/>
      <c r="B171" s="40"/>
      <c r="C171" s="221" t="s">
        <v>401</v>
      </c>
      <c r="D171" s="221" t="s">
        <v>157</v>
      </c>
      <c r="E171" s="222" t="s">
        <v>828</v>
      </c>
      <c r="F171" s="223" t="s">
        <v>829</v>
      </c>
      <c r="G171" s="224" t="s">
        <v>222</v>
      </c>
      <c r="H171" s="225">
        <v>124</v>
      </c>
      <c r="I171" s="226"/>
      <c r="J171" s="227">
        <f>ROUND(I171*H171,2)</f>
        <v>0</v>
      </c>
      <c r="K171" s="228"/>
      <c r="L171" s="45"/>
      <c r="M171" s="229" t="s">
        <v>1</v>
      </c>
      <c r="N171" s="230" t="s">
        <v>39</v>
      </c>
      <c r="O171" s="92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3" t="s">
        <v>384</v>
      </c>
      <c r="AT171" s="233" t="s">
        <v>157</v>
      </c>
      <c r="AU171" s="233" t="s">
        <v>104</v>
      </c>
      <c r="AY171" s="18" t="s">
        <v>154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104</v>
      </c>
      <c r="BK171" s="234">
        <f>ROUND(I171*H171,2)</f>
        <v>0</v>
      </c>
      <c r="BL171" s="18" t="s">
        <v>384</v>
      </c>
      <c r="BM171" s="233" t="s">
        <v>404</v>
      </c>
    </row>
    <row r="172" s="12" customFormat="1" ht="25.92" customHeight="1">
      <c r="A172" s="12"/>
      <c r="B172" s="205"/>
      <c r="C172" s="206"/>
      <c r="D172" s="207" t="s">
        <v>72</v>
      </c>
      <c r="E172" s="208" t="s">
        <v>752</v>
      </c>
      <c r="F172" s="208" t="s">
        <v>753</v>
      </c>
      <c r="G172" s="206"/>
      <c r="H172" s="206"/>
      <c r="I172" s="209"/>
      <c r="J172" s="210">
        <f>BK172</f>
        <v>0</v>
      </c>
      <c r="K172" s="206"/>
      <c r="L172" s="211"/>
      <c r="M172" s="212"/>
      <c r="N172" s="213"/>
      <c r="O172" s="213"/>
      <c r="P172" s="214">
        <f>P173</f>
        <v>0</v>
      </c>
      <c r="Q172" s="213"/>
      <c r="R172" s="214">
        <f>R173</f>
        <v>0</v>
      </c>
      <c r="S172" s="213"/>
      <c r="T172" s="215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6" t="s">
        <v>161</v>
      </c>
      <c r="AT172" s="217" t="s">
        <v>72</v>
      </c>
      <c r="AU172" s="217" t="s">
        <v>73</v>
      </c>
      <c r="AY172" s="216" t="s">
        <v>154</v>
      </c>
      <c r="BK172" s="218">
        <f>BK173</f>
        <v>0</v>
      </c>
    </row>
    <row r="173" s="2" customFormat="1" ht="37.8" customHeight="1">
      <c r="A173" s="39"/>
      <c r="B173" s="40"/>
      <c r="C173" s="221" t="s">
        <v>318</v>
      </c>
      <c r="D173" s="221" t="s">
        <v>157</v>
      </c>
      <c r="E173" s="222" t="s">
        <v>830</v>
      </c>
      <c r="F173" s="223" t="s">
        <v>831</v>
      </c>
      <c r="G173" s="224" t="s">
        <v>756</v>
      </c>
      <c r="H173" s="225">
        <v>24</v>
      </c>
      <c r="I173" s="226"/>
      <c r="J173" s="227">
        <f>ROUND(I173*H173,2)</f>
        <v>0</v>
      </c>
      <c r="K173" s="228"/>
      <c r="L173" s="45"/>
      <c r="M173" s="295" t="s">
        <v>1</v>
      </c>
      <c r="N173" s="296" t="s">
        <v>39</v>
      </c>
      <c r="O173" s="297"/>
      <c r="P173" s="298">
        <f>O173*H173</f>
        <v>0</v>
      </c>
      <c r="Q173" s="298">
        <v>0</v>
      </c>
      <c r="R173" s="298">
        <f>Q173*H173</f>
        <v>0</v>
      </c>
      <c r="S173" s="298">
        <v>0</v>
      </c>
      <c r="T173" s="29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3" t="s">
        <v>757</v>
      </c>
      <c r="AT173" s="233" t="s">
        <v>157</v>
      </c>
      <c r="AU173" s="233" t="s">
        <v>81</v>
      </c>
      <c r="AY173" s="18" t="s">
        <v>154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8" t="s">
        <v>104</v>
      </c>
      <c r="BK173" s="234">
        <f>ROUND(I173*H173,2)</f>
        <v>0</v>
      </c>
      <c r="BL173" s="18" t="s">
        <v>757</v>
      </c>
      <c r="BM173" s="233" t="s">
        <v>412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KXa82KvdDfStFtDWsMJenPQ5XHfJNBXn++0BOz5ixibaBxAe8/k2XQPnQAwP+3+Q5ZMy6uuQdq7xoVT4pJO1pA==" hashValue="NsCvDsy8AJvPG0ehp9CcwSAlHrZ02KlCxaz8eXFENQkw/GzANKBY5sHwl2SXe1Yp+DgJNPJoe+vDpjVe09HFtg==" algorithmName="SHA-512" password="CC35"/>
  <autoFilter ref="C125:K17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161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832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19. 1. 2022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ROUND((SUM(BE121:BE160)),  2)</f>
        <v>0</v>
      </c>
      <c r="G33" s="39"/>
      <c r="H33" s="39"/>
      <c r="I33" s="157">
        <v>0.20999999999999999</v>
      </c>
      <c r="J33" s="156">
        <f>ROUND(((SUM(BE121:BE160))*I33),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ROUND((SUM(BF121:BF160)),  2)</f>
        <v>0</v>
      </c>
      <c r="G34" s="39"/>
      <c r="H34" s="39"/>
      <c r="I34" s="157">
        <v>0.14999999999999999</v>
      </c>
      <c r="J34" s="156">
        <f>ROUND(((SUM(BF121:BF160))*I34),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ROUND((SUM(BG121:BG160)),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ROUND((SUM(BH121:BH160)),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ROUND((SUM(BI121:BI160)),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D.1.4.3 - Vzduchotechnika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19. 1. 2022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121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126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1"/>
      <c r="C99" s="182"/>
      <c r="D99" s="183" t="s">
        <v>128</v>
      </c>
      <c r="E99" s="184"/>
      <c r="F99" s="184"/>
      <c r="G99" s="184"/>
      <c r="H99" s="184"/>
      <c r="I99" s="184"/>
      <c r="J99" s="185">
        <f>J130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7"/>
      <c r="C100" s="188"/>
      <c r="D100" s="189" t="s">
        <v>130</v>
      </c>
      <c r="E100" s="190"/>
      <c r="F100" s="190"/>
      <c r="G100" s="190"/>
      <c r="H100" s="190"/>
      <c r="I100" s="190"/>
      <c r="J100" s="191">
        <f>J131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1"/>
      <c r="C101" s="182"/>
      <c r="D101" s="183" t="s">
        <v>628</v>
      </c>
      <c r="E101" s="184"/>
      <c r="F101" s="184"/>
      <c r="G101" s="184"/>
      <c r="H101" s="184"/>
      <c r="I101" s="184"/>
      <c r="J101" s="185">
        <f>J159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139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6" t="str">
        <f>E7</f>
        <v>Bytové jádra - Volgogradská 161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D.1.4.3 - Vzduchotechnika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19. 1. 2022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29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140</v>
      </c>
      <c r="D120" s="196" t="s">
        <v>58</v>
      </c>
      <c r="E120" s="196" t="s">
        <v>54</v>
      </c>
      <c r="F120" s="196" t="s">
        <v>55</v>
      </c>
      <c r="G120" s="196" t="s">
        <v>141</v>
      </c>
      <c r="H120" s="196" t="s">
        <v>142</v>
      </c>
      <c r="I120" s="196" t="s">
        <v>143</v>
      </c>
      <c r="J120" s="197" t="s">
        <v>118</v>
      </c>
      <c r="K120" s="198" t="s">
        <v>144</v>
      </c>
      <c r="L120" s="199"/>
      <c r="M120" s="101" t="s">
        <v>1</v>
      </c>
      <c r="N120" s="102" t="s">
        <v>37</v>
      </c>
      <c r="O120" s="102" t="s">
        <v>145</v>
      </c>
      <c r="P120" s="102" t="s">
        <v>146</v>
      </c>
      <c r="Q120" s="102" t="s">
        <v>147</v>
      </c>
      <c r="R120" s="102" t="s">
        <v>148</v>
      </c>
      <c r="S120" s="102" t="s">
        <v>149</v>
      </c>
      <c r="T120" s="103" t="s">
        <v>150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151</v>
      </c>
      <c r="D121" s="41"/>
      <c r="E121" s="41"/>
      <c r="F121" s="41"/>
      <c r="G121" s="41"/>
      <c r="H121" s="41"/>
      <c r="I121" s="41"/>
      <c r="J121" s="200">
        <f>BK121</f>
        <v>0</v>
      </c>
      <c r="K121" s="41"/>
      <c r="L121" s="45"/>
      <c r="M121" s="104"/>
      <c r="N121" s="201"/>
      <c r="O121" s="105"/>
      <c r="P121" s="202">
        <f>P122+P130+P159</f>
        <v>0</v>
      </c>
      <c r="Q121" s="105"/>
      <c r="R121" s="202">
        <f>R122+R130+R159</f>
        <v>0</v>
      </c>
      <c r="S121" s="105"/>
      <c r="T121" s="203">
        <f>T122+T130+T159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72</v>
      </c>
      <c r="AU121" s="18" t="s">
        <v>120</v>
      </c>
      <c r="BK121" s="204">
        <f>BK122+BK130+BK159</f>
        <v>0</v>
      </c>
    </row>
    <row r="122" s="12" customFormat="1" ht="25.92" customHeight="1">
      <c r="A122" s="12"/>
      <c r="B122" s="205"/>
      <c r="C122" s="206"/>
      <c r="D122" s="207" t="s">
        <v>72</v>
      </c>
      <c r="E122" s="208" t="s">
        <v>152</v>
      </c>
      <c r="F122" s="208" t="s">
        <v>153</v>
      </c>
      <c r="G122" s="206"/>
      <c r="H122" s="206"/>
      <c r="I122" s="209"/>
      <c r="J122" s="210">
        <f>BK122</f>
        <v>0</v>
      </c>
      <c r="K122" s="206"/>
      <c r="L122" s="211"/>
      <c r="M122" s="212"/>
      <c r="N122" s="213"/>
      <c r="O122" s="213"/>
      <c r="P122" s="214">
        <f>P123</f>
        <v>0</v>
      </c>
      <c r="Q122" s="213"/>
      <c r="R122" s="214">
        <f>R123</f>
        <v>0</v>
      </c>
      <c r="S122" s="213"/>
      <c r="T122" s="215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6" t="s">
        <v>81</v>
      </c>
      <c r="AT122" s="217" t="s">
        <v>72</v>
      </c>
      <c r="AU122" s="217" t="s">
        <v>73</v>
      </c>
      <c r="AY122" s="216" t="s">
        <v>154</v>
      </c>
      <c r="BK122" s="218">
        <f>BK123</f>
        <v>0</v>
      </c>
    </row>
    <row r="123" s="12" customFormat="1" ht="22.8" customHeight="1">
      <c r="A123" s="12"/>
      <c r="B123" s="205"/>
      <c r="C123" s="206"/>
      <c r="D123" s="207" t="s">
        <v>72</v>
      </c>
      <c r="E123" s="219" t="s">
        <v>225</v>
      </c>
      <c r="F123" s="219" t="s">
        <v>226</v>
      </c>
      <c r="G123" s="206"/>
      <c r="H123" s="206"/>
      <c r="I123" s="209"/>
      <c r="J123" s="220">
        <f>BK123</f>
        <v>0</v>
      </c>
      <c r="K123" s="206"/>
      <c r="L123" s="211"/>
      <c r="M123" s="212"/>
      <c r="N123" s="213"/>
      <c r="O123" s="213"/>
      <c r="P123" s="214">
        <f>SUM(P124:P129)</f>
        <v>0</v>
      </c>
      <c r="Q123" s="213"/>
      <c r="R123" s="214">
        <f>SUM(R124:R129)</f>
        <v>0</v>
      </c>
      <c r="S123" s="213"/>
      <c r="T123" s="215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6" t="s">
        <v>81</v>
      </c>
      <c r="AT123" s="217" t="s">
        <v>72</v>
      </c>
      <c r="AU123" s="217" t="s">
        <v>81</v>
      </c>
      <c r="AY123" s="216" t="s">
        <v>154</v>
      </c>
      <c r="BK123" s="218">
        <f>SUM(BK124:BK129)</f>
        <v>0</v>
      </c>
    </row>
    <row r="124" s="2" customFormat="1" ht="37.8" customHeight="1">
      <c r="A124" s="39"/>
      <c r="B124" s="40"/>
      <c r="C124" s="221" t="s">
        <v>81</v>
      </c>
      <c r="D124" s="221" t="s">
        <v>157</v>
      </c>
      <c r="E124" s="222" t="s">
        <v>227</v>
      </c>
      <c r="F124" s="223" t="s">
        <v>228</v>
      </c>
      <c r="G124" s="224" t="s">
        <v>229</v>
      </c>
      <c r="H124" s="225">
        <v>0.36899999999999999</v>
      </c>
      <c r="I124" s="226"/>
      <c r="J124" s="227">
        <f>ROUND(I124*H124,2)</f>
        <v>0</v>
      </c>
      <c r="K124" s="228"/>
      <c r="L124" s="45"/>
      <c r="M124" s="229" t="s">
        <v>1</v>
      </c>
      <c r="N124" s="230" t="s">
        <v>39</v>
      </c>
      <c r="O124" s="92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3" t="s">
        <v>161</v>
      </c>
      <c r="AT124" s="233" t="s">
        <v>157</v>
      </c>
      <c r="AU124" s="233" t="s">
        <v>104</v>
      </c>
      <c r="AY124" s="18" t="s">
        <v>154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104</v>
      </c>
      <c r="BK124" s="234">
        <f>ROUND(I124*H124,2)</f>
        <v>0</v>
      </c>
      <c r="BL124" s="18" t="s">
        <v>161</v>
      </c>
      <c r="BM124" s="233" t="s">
        <v>104</v>
      </c>
    </row>
    <row r="125" s="2" customFormat="1" ht="33" customHeight="1">
      <c r="A125" s="39"/>
      <c r="B125" s="40"/>
      <c r="C125" s="221" t="s">
        <v>104</v>
      </c>
      <c r="D125" s="221" t="s">
        <v>157</v>
      </c>
      <c r="E125" s="222" t="s">
        <v>232</v>
      </c>
      <c r="F125" s="223" t="s">
        <v>233</v>
      </c>
      <c r="G125" s="224" t="s">
        <v>229</v>
      </c>
      <c r="H125" s="225">
        <v>0.36899999999999999</v>
      </c>
      <c r="I125" s="226"/>
      <c r="J125" s="227">
        <f>ROUND(I125*H125,2)</f>
        <v>0</v>
      </c>
      <c r="K125" s="228"/>
      <c r="L125" s="45"/>
      <c r="M125" s="229" t="s">
        <v>1</v>
      </c>
      <c r="N125" s="230" t="s">
        <v>39</v>
      </c>
      <c r="O125" s="92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3" t="s">
        <v>161</v>
      </c>
      <c r="AT125" s="233" t="s">
        <v>157</v>
      </c>
      <c r="AU125" s="233" t="s">
        <v>104</v>
      </c>
      <c r="AY125" s="18" t="s">
        <v>154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8" t="s">
        <v>104</v>
      </c>
      <c r="BK125" s="234">
        <f>ROUND(I125*H125,2)</f>
        <v>0</v>
      </c>
      <c r="BL125" s="18" t="s">
        <v>161</v>
      </c>
      <c r="BM125" s="233" t="s">
        <v>161</v>
      </c>
    </row>
    <row r="126" s="2" customFormat="1" ht="44.25" customHeight="1">
      <c r="A126" s="39"/>
      <c r="B126" s="40"/>
      <c r="C126" s="221" t="s">
        <v>155</v>
      </c>
      <c r="D126" s="221" t="s">
        <v>157</v>
      </c>
      <c r="E126" s="222" t="s">
        <v>235</v>
      </c>
      <c r="F126" s="223" t="s">
        <v>236</v>
      </c>
      <c r="G126" s="224" t="s">
        <v>229</v>
      </c>
      <c r="H126" s="225">
        <v>7.0110000000000001</v>
      </c>
      <c r="I126" s="226"/>
      <c r="J126" s="227">
        <f>ROUND(I126*H126,2)</f>
        <v>0</v>
      </c>
      <c r="K126" s="228"/>
      <c r="L126" s="45"/>
      <c r="M126" s="229" t="s">
        <v>1</v>
      </c>
      <c r="N126" s="230" t="s">
        <v>39</v>
      </c>
      <c r="O126" s="92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3" t="s">
        <v>161</v>
      </c>
      <c r="AT126" s="233" t="s">
        <v>157</v>
      </c>
      <c r="AU126" s="233" t="s">
        <v>104</v>
      </c>
      <c r="AY126" s="18" t="s">
        <v>154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104</v>
      </c>
      <c r="BK126" s="234">
        <f>ROUND(I126*H126,2)</f>
        <v>0</v>
      </c>
      <c r="BL126" s="18" t="s">
        <v>161</v>
      </c>
      <c r="BM126" s="233" t="s">
        <v>169</v>
      </c>
    </row>
    <row r="127" s="13" customFormat="1">
      <c r="A127" s="13"/>
      <c r="B127" s="235"/>
      <c r="C127" s="236"/>
      <c r="D127" s="237" t="s">
        <v>162</v>
      </c>
      <c r="E127" s="238" t="s">
        <v>1</v>
      </c>
      <c r="F127" s="239" t="s">
        <v>833</v>
      </c>
      <c r="G127" s="236"/>
      <c r="H127" s="240">
        <v>7.0110000000000001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162</v>
      </c>
      <c r="AU127" s="246" t="s">
        <v>104</v>
      </c>
      <c r="AV127" s="13" t="s">
        <v>104</v>
      </c>
      <c r="AW127" s="13" t="s">
        <v>30</v>
      </c>
      <c r="AX127" s="13" t="s">
        <v>73</v>
      </c>
      <c r="AY127" s="246" t="s">
        <v>154</v>
      </c>
    </row>
    <row r="128" s="14" customFormat="1">
      <c r="A128" s="14"/>
      <c r="B128" s="247"/>
      <c r="C128" s="248"/>
      <c r="D128" s="237" t="s">
        <v>162</v>
      </c>
      <c r="E128" s="249" t="s">
        <v>1</v>
      </c>
      <c r="F128" s="250" t="s">
        <v>164</v>
      </c>
      <c r="G128" s="248"/>
      <c r="H128" s="251">
        <v>7.0110000000000001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162</v>
      </c>
      <c r="AU128" s="257" t="s">
        <v>104</v>
      </c>
      <c r="AV128" s="14" t="s">
        <v>161</v>
      </c>
      <c r="AW128" s="14" t="s">
        <v>30</v>
      </c>
      <c r="AX128" s="14" t="s">
        <v>81</v>
      </c>
      <c r="AY128" s="257" t="s">
        <v>154</v>
      </c>
    </row>
    <row r="129" s="2" customFormat="1" ht="55.5" customHeight="1">
      <c r="A129" s="39"/>
      <c r="B129" s="40"/>
      <c r="C129" s="221" t="s">
        <v>161</v>
      </c>
      <c r="D129" s="221" t="s">
        <v>157</v>
      </c>
      <c r="E129" s="222" t="s">
        <v>834</v>
      </c>
      <c r="F129" s="223" t="s">
        <v>835</v>
      </c>
      <c r="G129" s="224" t="s">
        <v>229</v>
      </c>
      <c r="H129" s="225">
        <v>1.4310000000000001</v>
      </c>
      <c r="I129" s="226"/>
      <c r="J129" s="227">
        <f>ROUND(I129*H129,2)</f>
        <v>0</v>
      </c>
      <c r="K129" s="228"/>
      <c r="L129" s="45"/>
      <c r="M129" s="229" t="s">
        <v>1</v>
      </c>
      <c r="N129" s="230" t="s">
        <v>39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161</v>
      </c>
      <c r="AT129" s="233" t="s">
        <v>157</v>
      </c>
      <c r="AU129" s="233" t="s">
        <v>104</v>
      </c>
      <c r="AY129" s="18" t="s">
        <v>154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104</v>
      </c>
      <c r="BK129" s="234">
        <f>ROUND(I129*H129,2)</f>
        <v>0</v>
      </c>
      <c r="BL129" s="18" t="s">
        <v>161</v>
      </c>
      <c r="BM129" s="233" t="s">
        <v>205</v>
      </c>
    </row>
    <row r="130" s="12" customFormat="1" ht="25.92" customHeight="1">
      <c r="A130" s="12"/>
      <c r="B130" s="205"/>
      <c r="C130" s="206"/>
      <c r="D130" s="207" t="s">
        <v>72</v>
      </c>
      <c r="E130" s="208" t="s">
        <v>248</v>
      </c>
      <c r="F130" s="208" t="s">
        <v>249</v>
      </c>
      <c r="G130" s="206"/>
      <c r="H130" s="206"/>
      <c r="I130" s="209"/>
      <c r="J130" s="210">
        <f>BK130</f>
        <v>0</v>
      </c>
      <c r="K130" s="206"/>
      <c r="L130" s="211"/>
      <c r="M130" s="212"/>
      <c r="N130" s="213"/>
      <c r="O130" s="213"/>
      <c r="P130" s="214">
        <f>P131</f>
        <v>0</v>
      </c>
      <c r="Q130" s="213"/>
      <c r="R130" s="214">
        <f>R131</f>
        <v>0</v>
      </c>
      <c r="S130" s="213"/>
      <c r="T130" s="215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6" t="s">
        <v>104</v>
      </c>
      <c r="AT130" s="217" t="s">
        <v>72</v>
      </c>
      <c r="AU130" s="217" t="s">
        <v>73</v>
      </c>
      <c r="AY130" s="216" t="s">
        <v>154</v>
      </c>
      <c r="BK130" s="218">
        <f>BK131</f>
        <v>0</v>
      </c>
    </row>
    <row r="131" s="12" customFormat="1" ht="22.8" customHeight="1">
      <c r="A131" s="12"/>
      <c r="B131" s="205"/>
      <c r="C131" s="206"/>
      <c r="D131" s="207" t="s">
        <v>72</v>
      </c>
      <c r="E131" s="219" t="s">
        <v>303</v>
      </c>
      <c r="F131" s="219" t="s">
        <v>90</v>
      </c>
      <c r="G131" s="206"/>
      <c r="H131" s="206"/>
      <c r="I131" s="209"/>
      <c r="J131" s="220">
        <f>BK131</f>
        <v>0</v>
      </c>
      <c r="K131" s="206"/>
      <c r="L131" s="211"/>
      <c r="M131" s="212"/>
      <c r="N131" s="213"/>
      <c r="O131" s="213"/>
      <c r="P131" s="214">
        <f>SUM(P132:P158)</f>
        <v>0</v>
      </c>
      <c r="Q131" s="213"/>
      <c r="R131" s="214">
        <f>SUM(R132:R158)</f>
        <v>0</v>
      </c>
      <c r="S131" s="213"/>
      <c r="T131" s="215">
        <f>SUM(T132:T158)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6" t="s">
        <v>104</v>
      </c>
      <c r="AT131" s="217" t="s">
        <v>72</v>
      </c>
      <c r="AU131" s="217" t="s">
        <v>81</v>
      </c>
      <c r="AY131" s="216" t="s">
        <v>154</v>
      </c>
      <c r="BK131" s="218">
        <f>SUM(BK132:BK158)</f>
        <v>0</v>
      </c>
    </row>
    <row r="132" s="2" customFormat="1" ht="24.15" customHeight="1">
      <c r="A132" s="39"/>
      <c r="B132" s="40"/>
      <c r="C132" s="221" t="s">
        <v>198</v>
      </c>
      <c r="D132" s="221" t="s">
        <v>157</v>
      </c>
      <c r="E132" s="222" t="s">
        <v>836</v>
      </c>
      <c r="F132" s="223" t="s">
        <v>837</v>
      </c>
      <c r="G132" s="224" t="s">
        <v>168</v>
      </c>
      <c r="H132" s="225">
        <v>24</v>
      </c>
      <c r="I132" s="226"/>
      <c r="J132" s="227">
        <f>ROUND(I132*H132,2)</f>
        <v>0</v>
      </c>
      <c r="K132" s="228"/>
      <c r="L132" s="45"/>
      <c r="M132" s="229" t="s">
        <v>1</v>
      </c>
      <c r="N132" s="230" t="s">
        <v>39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218</v>
      </c>
      <c r="AT132" s="233" t="s">
        <v>157</v>
      </c>
      <c r="AU132" s="233" t="s">
        <v>104</v>
      </c>
      <c r="AY132" s="18" t="s">
        <v>154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104</v>
      </c>
      <c r="BK132" s="234">
        <f>ROUND(I132*H132,2)</f>
        <v>0</v>
      </c>
      <c r="BL132" s="18" t="s">
        <v>218</v>
      </c>
      <c r="BM132" s="233" t="s">
        <v>201</v>
      </c>
    </row>
    <row r="133" s="2" customFormat="1" ht="37.8" customHeight="1">
      <c r="A133" s="39"/>
      <c r="B133" s="40"/>
      <c r="C133" s="279" t="s">
        <v>169</v>
      </c>
      <c r="D133" s="279" t="s">
        <v>202</v>
      </c>
      <c r="E133" s="280" t="s">
        <v>838</v>
      </c>
      <c r="F133" s="281" t="s">
        <v>839</v>
      </c>
      <c r="G133" s="282" t="s">
        <v>168</v>
      </c>
      <c r="H133" s="283">
        <v>12</v>
      </c>
      <c r="I133" s="284"/>
      <c r="J133" s="285">
        <f>ROUND(I133*H133,2)</f>
        <v>0</v>
      </c>
      <c r="K133" s="286"/>
      <c r="L133" s="287"/>
      <c r="M133" s="288" t="s">
        <v>1</v>
      </c>
      <c r="N133" s="289" t="s">
        <v>39</v>
      </c>
      <c r="O133" s="92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3" t="s">
        <v>264</v>
      </c>
      <c r="AT133" s="233" t="s">
        <v>202</v>
      </c>
      <c r="AU133" s="233" t="s">
        <v>104</v>
      </c>
      <c r="AY133" s="18" t="s">
        <v>154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104</v>
      </c>
      <c r="BK133" s="234">
        <f>ROUND(I133*H133,2)</f>
        <v>0</v>
      </c>
      <c r="BL133" s="18" t="s">
        <v>218</v>
      </c>
      <c r="BM133" s="233" t="s">
        <v>206</v>
      </c>
    </row>
    <row r="134" s="2" customFormat="1" ht="37.8" customHeight="1">
      <c r="A134" s="39"/>
      <c r="B134" s="40"/>
      <c r="C134" s="279" t="s">
        <v>209</v>
      </c>
      <c r="D134" s="279" t="s">
        <v>202</v>
      </c>
      <c r="E134" s="280" t="s">
        <v>840</v>
      </c>
      <c r="F134" s="281" t="s">
        <v>841</v>
      </c>
      <c r="G134" s="282" t="s">
        <v>168</v>
      </c>
      <c r="H134" s="283">
        <v>12</v>
      </c>
      <c r="I134" s="284"/>
      <c r="J134" s="285">
        <f>ROUND(I134*H134,2)</f>
        <v>0</v>
      </c>
      <c r="K134" s="286"/>
      <c r="L134" s="287"/>
      <c r="M134" s="288" t="s">
        <v>1</v>
      </c>
      <c r="N134" s="289" t="s">
        <v>39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264</v>
      </c>
      <c r="AT134" s="233" t="s">
        <v>202</v>
      </c>
      <c r="AU134" s="233" t="s">
        <v>104</v>
      </c>
      <c r="AY134" s="18" t="s">
        <v>154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104</v>
      </c>
      <c r="BK134" s="234">
        <f>ROUND(I134*H134,2)</f>
        <v>0</v>
      </c>
      <c r="BL134" s="18" t="s">
        <v>218</v>
      </c>
      <c r="BM134" s="233" t="s">
        <v>212</v>
      </c>
    </row>
    <row r="135" s="2" customFormat="1" ht="24.15" customHeight="1">
      <c r="A135" s="39"/>
      <c r="B135" s="40"/>
      <c r="C135" s="221" t="s">
        <v>205</v>
      </c>
      <c r="D135" s="221" t="s">
        <v>157</v>
      </c>
      <c r="E135" s="222" t="s">
        <v>842</v>
      </c>
      <c r="F135" s="223" t="s">
        <v>843</v>
      </c>
      <c r="G135" s="224" t="s">
        <v>168</v>
      </c>
      <c r="H135" s="225">
        <v>9</v>
      </c>
      <c r="I135" s="226"/>
      <c r="J135" s="227">
        <f>ROUND(I135*H135,2)</f>
        <v>0</v>
      </c>
      <c r="K135" s="228"/>
      <c r="L135" s="45"/>
      <c r="M135" s="229" t="s">
        <v>1</v>
      </c>
      <c r="N135" s="230" t="s">
        <v>39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218</v>
      </c>
      <c r="AT135" s="233" t="s">
        <v>157</v>
      </c>
      <c r="AU135" s="233" t="s">
        <v>104</v>
      </c>
      <c r="AY135" s="18" t="s">
        <v>154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104</v>
      </c>
      <c r="BK135" s="234">
        <f>ROUND(I135*H135,2)</f>
        <v>0</v>
      </c>
      <c r="BL135" s="18" t="s">
        <v>218</v>
      </c>
      <c r="BM135" s="233" t="s">
        <v>218</v>
      </c>
    </row>
    <row r="136" s="2" customFormat="1" ht="24.15" customHeight="1">
      <c r="A136" s="39"/>
      <c r="B136" s="40"/>
      <c r="C136" s="279" t="s">
        <v>207</v>
      </c>
      <c r="D136" s="279" t="s">
        <v>202</v>
      </c>
      <c r="E136" s="280" t="s">
        <v>844</v>
      </c>
      <c r="F136" s="281" t="s">
        <v>845</v>
      </c>
      <c r="G136" s="282" t="s">
        <v>168</v>
      </c>
      <c r="H136" s="283">
        <v>9</v>
      </c>
      <c r="I136" s="284"/>
      <c r="J136" s="285">
        <f>ROUND(I136*H136,2)</f>
        <v>0</v>
      </c>
      <c r="K136" s="286"/>
      <c r="L136" s="287"/>
      <c r="M136" s="288" t="s">
        <v>1</v>
      </c>
      <c r="N136" s="289" t="s">
        <v>39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264</v>
      </c>
      <c r="AT136" s="233" t="s">
        <v>202</v>
      </c>
      <c r="AU136" s="233" t="s">
        <v>104</v>
      </c>
      <c r="AY136" s="18" t="s">
        <v>154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104</v>
      </c>
      <c r="BK136" s="234">
        <f>ROUND(I136*H136,2)</f>
        <v>0</v>
      </c>
      <c r="BL136" s="18" t="s">
        <v>218</v>
      </c>
      <c r="BM136" s="233" t="s">
        <v>638</v>
      </c>
    </row>
    <row r="137" s="2" customFormat="1" ht="37.8" customHeight="1">
      <c r="A137" s="39"/>
      <c r="B137" s="40"/>
      <c r="C137" s="221" t="s">
        <v>201</v>
      </c>
      <c r="D137" s="221" t="s">
        <v>157</v>
      </c>
      <c r="E137" s="222" t="s">
        <v>846</v>
      </c>
      <c r="F137" s="223" t="s">
        <v>847</v>
      </c>
      <c r="G137" s="224" t="s">
        <v>222</v>
      </c>
      <c r="H137" s="225">
        <v>33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39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218</v>
      </c>
      <c r="AT137" s="233" t="s">
        <v>157</v>
      </c>
      <c r="AU137" s="233" t="s">
        <v>104</v>
      </c>
      <c r="AY137" s="18" t="s">
        <v>154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104</v>
      </c>
      <c r="BK137" s="234">
        <f>ROUND(I137*H137,2)</f>
        <v>0</v>
      </c>
      <c r="BL137" s="18" t="s">
        <v>218</v>
      </c>
      <c r="BM137" s="233" t="s">
        <v>230</v>
      </c>
    </row>
    <row r="138" s="2" customFormat="1" ht="44.25" customHeight="1">
      <c r="A138" s="39"/>
      <c r="B138" s="40"/>
      <c r="C138" s="221" t="s">
        <v>231</v>
      </c>
      <c r="D138" s="221" t="s">
        <v>157</v>
      </c>
      <c r="E138" s="222" t="s">
        <v>848</v>
      </c>
      <c r="F138" s="223" t="s">
        <v>849</v>
      </c>
      <c r="G138" s="224" t="s">
        <v>222</v>
      </c>
      <c r="H138" s="225">
        <v>59</v>
      </c>
      <c r="I138" s="226"/>
      <c r="J138" s="227">
        <f>ROUND(I138*H138,2)</f>
        <v>0</v>
      </c>
      <c r="K138" s="228"/>
      <c r="L138" s="45"/>
      <c r="M138" s="229" t="s">
        <v>1</v>
      </c>
      <c r="N138" s="230" t="s">
        <v>39</v>
      </c>
      <c r="O138" s="92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218</v>
      </c>
      <c r="AT138" s="233" t="s">
        <v>157</v>
      </c>
      <c r="AU138" s="233" t="s">
        <v>104</v>
      </c>
      <c r="AY138" s="18" t="s">
        <v>154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104</v>
      </c>
      <c r="BK138" s="234">
        <f>ROUND(I138*H138,2)</f>
        <v>0</v>
      </c>
      <c r="BL138" s="18" t="s">
        <v>218</v>
      </c>
      <c r="BM138" s="233" t="s">
        <v>234</v>
      </c>
    </row>
    <row r="139" s="2" customFormat="1" ht="24.15" customHeight="1">
      <c r="A139" s="39"/>
      <c r="B139" s="40"/>
      <c r="C139" s="279" t="s">
        <v>206</v>
      </c>
      <c r="D139" s="279" t="s">
        <v>202</v>
      </c>
      <c r="E139" s="280" t="s">
        <v>850</v>
      </c>
      <c r="F139" s="281" t="s">
        <v>851</v>
      </c>
      <c r="G139" s="282" t="s">
        <v>222</v>
      </c>
      <c r="H139" s="283">
        <v>35</v>
      </c>
      <c r="I139" s="284"/>
      <c r="J139" s="285">
        <f>ROUND(I139*H139,2)</f>
        <v>0</v>
      </c>
      <c r="K139" s="286"/>
      <c r="L139" s="287"/>
      <c r="M139" s="288" t="s">
        <v>1</v>
      </c>
      <c r="N139" s="289" t="s">
        <v>39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264</v>
      </c>
      <c r="AT139" s="233" t="s">
        <v>202</v>
      </c>
      <c r="AU139" s="233" t="s">
        <v>104</v>
      </c>
      <c r="AY139" s="18" t="s">
        <v>154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104</v>
      </c>
      <c r="BK139" s="234">
        <f>ROUND(I139*H139,2)</f>
        <v>0</v>
      </c>
      <c r="BL139" s="18" t="s">
        <v>218</v>
      </c>
      <c r="BM139" s="233" t="s">
        <v>237</v>
      </c>
    </row>
    <row r="140" s="2" customFormat="1" ht="24.15" customHeight="1">
      <c r="A140" s="39"/>
      <c r="B140" s="40"/>
      <c r="C140" s="279" t="s">
        <v>239</v>
      </c>
      <c r="D140" s="279" t="s">
        <v>202</v>
      </c>
      <c r="E140" s="280" t="s">
        <v>852</v>
      </c>
      <c r="F140" s="281" t="s">
        <v>853</v>
      </c>
      <c r="G140" s="282" t="s">
        <v>222</v>
      </c>
      <c r="H140" s="283">
        <v>9</v>
      </c>
      <c r="I140" s="284"/>
      <c r="J140" s="285">
        <f>ROUND(I140*H140,2)</f>
        <v>0</v>
      </c>
      <c r="K140" s="286"/>
      <c r="L140" s="287"/>
      <c r="M140" s="288" t="s">
        <v>1</v>
      </c>
      <c r="N140" s="289" t="s">
        <v>39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264</v>
      </c>
      <c r="AT140" s="233" t="s">
        <v>202</v>
      </c>
      <c r="AU140" s="233" t="s">
        <v>104</v>
      </c>
      <c r="AY140" s="18" t="s">
        <v>154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104</v>
      </c>
      <c r="BK140" s="234">
        <f>ROUND(I140*H140,2)</f>
        <v>0</v>
      </c>
      <c r="BL140" s="18" t="s">
        <v>218</v>
      </c>
      <c r="BM140" s="233" t="s">
        <v>242</v>
      </c>
    </row>
    <row r="141" s="2" customFormat="1" ht="24.15" customHeight="1">
      <c r="A141" s="39"/>
      <c r="B141" s="40"/>
      <c r="C141" s="279" t="s">
        <v>212</v>
      </c>
      <c r="D141" s="279" t="s">
        <v>202</v>
      </c>
      <c r="E141" s="280" t="s">
        <v>854</v>
      </c>
      <c r="F141" s="281" t="s">
        <v>855</v>
      </c>
      <c r="G141" s="282" t="s">
        <v>222</v>
      </c>
      <c r="H141" s="283">
        <v>10</v>
      </c>
      <c r="I141" s="284"/>
      <c r="J141" s="285">
        <f>ROUND(I141*H141,2)</f>
        <v>0</v>
      </c>
      <c r="K141" s="286"/>
      <c r="L141" s="287"/>
      <c r="M141" s="288" t="s">
        <v>1</v>
      </c>
      <c r="N141" s="289" t="s">
        <v>39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264</v>
      </c>
      <c r="AT141" s="233" t="s">
        <v>202</v>
      </c>
      <c r="AU141" s="233" t="s">
        <v>104</v>
      </c>
      <c r="AY141" s="18" t="s">
        <v>154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104</v>
      </c>
      <c r="BK141" s="234">
        <f>ROUND(I141*H141,2)</f>
        <v>0</v>
      </c>
      <c r="BL141" s="18" t="s">
        <v>218</v>
      </c>
      <c r="BM141" s="233" t="s">
        <v>247</v>
      </c>
    </row>
    <row r="142" s="2" customFormat="1" ht="24.15" customHeight="1">
      <c r="A142" s="39"/>
      <c r="B142" s="40"/>
      <c r="C142" s="279" t="s">
        <v>8</v>
      </c>
      <c r="D142" s="279" t="s">
        <v>202</v>
      </c>
      <c r="E142" s="280" t="s">
        <v>856</v>
      </c>
      <c r="F142" s="281" t="s">
        <v>857</v>
      </c>
      <c r="G142" s="282" t="s">
        <v>222</v>
      </c>
      <c r="H142" s="283">
        <v>5</v>
      </c>
      <c r="I142" s="284"/>
      <c r="J142" s="285">
        <f>ROUND(I142*H142,2)</f>
        <v>0</v>
      </c>
      <c r="K142" s="286"/>
      <c r="L142" s="287"/>
      <c r="M142" s="288" t="s">
        <v>1</v>
      </c>
      <c r="N142" s="289" t="s">
        <v>39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264</v>
      </c>
      <c r="AT142" s="233" t="s">
        <v>202</v>
      </c>
      <c r="AU142" s="233" t="s">
        <v>104</v>
      </c>
      <c r="AY142" s="18" t="s">
        <v>154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104</v>
      </c>
      <c r="BK142" s="234">
        <f>ROUND(I142*H142,2)</f>
        <v>0</v>
      </c>
      <c r="BL142" s="18" t="s">
        <v>218</v>
      </c>
      <c r="BM142" s="233" t="s">
        <v>306</v>
      </c>
    </row>
    <row r="143" s="2" customFormat="1" ht="24.15" customHeight="1">
      <c r="A143" s="39"/>
      <c r="B143" s="40"/>
      <c r="C143" s="221" t="s">
        <v>218</v>
      </c>
      <c r="D143" s="221" t="s">
        <v>157</v>
      </c>
      <c r="E143" s="222" t="s">
        <v>858</v>
      </c>
      <c r="F143" s="223" t="s">
        <v>859</v>
      </c>
      <c r="G143" s="224" t="s">
        <v>168</v>
      </c>
      <c r="H143" s="225">
        <v>12</v>
      </c>
      <c r="I143" s="226"/>
      <c r="J143" s="227">
        <f>ROUND(I143*H143,2)</f>
        <v>0</v>
      </c>
      <c r="K143" s="228"/>
      <c r="L143" s="45"/>
      <c r="M143" s="229" t="s">
        <v>1</v>
      </c>
      <c r="N143" s="230" t="s">
        <v>39</v>
      </c>
      <c r="O143" s="92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218</v>
      </c>
      <c r="AT143" s="233" t="s">
        <v>157</v>
      </c>
      <c r="AU143" s="233" t="s">
        <v>104</v>
      </c>
      <c r="AY143" s="18" t="s">
        <v>154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104</v>
      </c>
      <c r="BK143" s="234">
        <f>ROUND(I143*H143,2)</f>
        <v>0</v>
      </c>
      <c r="BL143" s="18" t="s">
        <v>218</v>
      </c>
      <c r="BM143" s="233" t="s">
        <v>264</v>
      </c>
    </row>
    <row r="144" s="2" customFormat="1" ht="16.5" customHeight="1">
      <c r="A144" s="39"/>
      <c r="B144" s="40"/>
      <c r="C144" s="279" t="s">
        <v>309</v>
      </c>
      <c r="D144" s="279" t="s">
        <v>202</v>
      </c>
      <c r="E144" s="280" t="s">
        <v>860</v>
      </c>
      <c r="F144" s="281" t="s">
        <v>861</v>
      </c>
      <c r="G144" s="282" t="s">
        <v>168</v>
      </c>
      <c r="H144" s="283">
        <v>12</v>
      </c>
      <c r="I144" s="284"/>
      <c r="J144" s="285">
        <f>ROUND(I144*H144,2)</f>
        <v>0</v>
      </c>
      <c r="K144" s="286"/>
      <c r="L144" s="287"/>
      <c r="M144" s="288" t="s">
        <v>1</v>
      </c>
      <c r="N144" s="289" t="s">
        <v>39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264</v>
      </c>
      <c r="AT144" s="233" t="s">
        <v>202</v>
      </c>
      <c r="AU144" s="233" t="s">
        <v>104</v>
      </c>
      <c r="AY144" s="18" t="s">
        <v>154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104</v>
      </c>
      <c r="BK144" s="234">
        <f>ROUND(I144*H144,2)</f>
        <v>0</v>
      </c>
      <c r="BL144" s="18" t="s">
        <v>218</v>
      </c>
      <c r="BM144" s="233" t="s">
        <v>312</v>
      </c>
    </row>
    <row r="145" s="2" customFormat="1" ht="37.8" customHeight="1">
      <c r="A145" s="39"/>
      <c r="B145" s="40"/>
      <c r="C145" s="221" t="s">
        <v>638</v>
      </c>
      <c r="D145" s="221" t="s">
        <v>157</v>
      </c>
      <c r="E145" s="222" t="s">
        <v>862</v>
      </c>
      <c r="F145" s="223" t="s">
        <v>863</v>
      </c>
      <c r="G145" s="224" t="s">
        <v>168</v>
      </c>
      <c r="H145" s="225">
        <v>9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39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218</v>
      </c>
      <c r="AT145" s="233" t="s">
        <v>157</v>
      </c>
      <c r="AU145" s="233" t="s">
        <v>104</v>
      </c>
      <c r="AY145" s="18" t="s">
        <v>154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104</v>
      </c>
      <c r="BK145" s="234">
        <f>ROUND(I145*H145,2)</f>
        <v>0</v>
      </c>
      <c r="BL145" s="18" t="s">
        <v>218</v>
      </c>
      <c r="BM145" s="233" t="s">
        <v>397</v>
      </c>
    </row>
    <row r="146" s="2" customFormat="1" ht="16.5" customHeight="1">
      <c r="A146" s="39"/>
      <c r="B146" s="40"/>
      <c r="C146" s="279" t="s">
        <v>315</v>
      </c>
      <c r="D146" s="279" t="s">
        <v>202</v>
      </c>
      <c r="E146" s="280" t="s">
        <v>864</v>
      </c>
      <c r="F146" s="281" t="s">
        <v>865</v>
      </c>
      <c r="G146" s="282" t="s">
        <v>168</v>
      </c>
      <c r="H146" s="283">
        <v>3</v>
      </c>
      <c r="I146" s="284"/>
      <c r="J146" s="285">
        <f>ROUND(I146*H146,2)</f>
        <v>0</v>
      </c>
      <c r="K146" s="286"/>
      <c r="L146" s="287"/>
      <c r="M146" s="288" t="s">
        <v>1</v>
      </c>
      <c r="N146" s="289" t="s">
        <v>39</v>
      </c>
      <c r="O146" s="92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264</v>
      </c>
      <c r="AT146" s="233" t="s">
        <v>202</v>
      </c>
      <c r="AU146" s="233" t="s">
        <v>104</v>
      </c>
      <c r="AY146" s="18" t="s">
        <v>154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104</v>
      </c>
      <c r="BK146" s="234">
        <f>ROUND(I146*H146,2)</f>
        <v>0</v>
      </c>
      <c r="BL146" s="18" t="s">
        <v>218</v>
      </c>
      <c r="BM146" s="233" t="s">
        <v>318</v>
      </c>
    </row>
    <row r="147" s="2" customFormat="1" ht="16.5" customHeight="1">
      <c r="A147" s="39"/>
      <c r="B147" s="40"/>
      <c r="C147" s="279" t="s">
        <v>230</v>
      </c>
      <c r="D147" s="279" t="s">
        <v>202</v>
      </c>
      <c r="E147" s="280" t="s">
        <v>866</v>
      </c>
      <c r="F147" s="281" t="s">
        <v>867</v>
      </c>
      <c r="G147" s="282" t="s">
        <v>168</v>
      </c>
      <c r="H147" s="283">
        <v>3</v>
      </c>
      <c r="I147" s="284"/>
      <c r="J147" s="285">
        <f>ROUND(I147*H147,2)</f>
        <v>0</v>
      </c>
      <c r="K147" s="286"/>
      <c r="L147" s="287"/>
      <c r="M147" s="288" t="s">
        <v>1</v>
      </c>
      <c r="N147" s="289" t="s">
        <v>39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264</v>
      </c>
      <c r="AT147" s="233" t="s">
        <v>202</v>
      </c>
      <c r="AU147" s="233" t="s">
        <v>104</v>
      </c>
      <c r="AY147" s="18" t="s">
        <v>154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104</v>
      </c>
      <c r="BK147" s="234">
        <f>ROUND(I147*H147,2)</f>
        <v>0</v>
      </c>
      <c r="BL147" s="18" t="s">
        <v>218</v>
      </c>
      <c r="BM147" s="233" t="s">
        <v>324</v>
      </c>
    </row>
    <row r="148" s="2" customFormat="1" ht="16.5" customHeight="1">
      <c r="A148" s="39"/>
      <c r="B148" s="40"/>
      <c r="C148" s="279" t="s">
        <v>7</v>
      </c>
      <c r="D148" s="279" t="s">
        <v>202</v>
      </c>
      <c r="E148" s="280" t="s">
        <v>868</v>
      </c>
      <c r="F148" s="281" t="s">
        <v>869</v>
      </c>
      <c r="G148" s="282" t="s">
        <v>168</v>
      </c>
      <c r="H148" s="283">
        <v>3</v>
      </c>
      <c r="I148" s="284"/>
      <c r="J148" s="285">
        <f>ROUND(I148*H148,2)</f>
        <v>0</v>
      </c>
      <c r="K148" s="286"/>
      <c r="L148" s="287"/>
      <c r="M148" s="288" t="s">
        <v>1</v>
      </c>
      <c r="N148" s="289" t="s">
        <v>39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264</v>
      </c>
      <c r="AT148" s="233" t="s">
        <v>202</v>
      </c>
      <c r="AU148" s="233" t="s">
        <v>104</v>
      </c>
      <c r="AY148" s="18" t="s">
        <v>154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104</v>
      </c>
      <c r="BK148" s="234">
        <f>ROUND(I148*H148,2)</f>
        <v>0</v>
      </c>
      <c r="BL148" s="18" t="s">
        <v>218</v>
      </c>
      <c r="BM148" s="233" t="s">
        <v>327</v>
      </c>
    </row>
    <row r="149" s="2" customFormat="1" ht="37.8" customHeight="1">
      <c r="A149" s="39"/>
      <c r="B149" s="40"/>
      <c r="C149" s="221" t="s">
        <v>234</v>
      </c>
      <c r="D149" s="221" t="s">
        <v>157</v>
      </c>
      <c r="E149" s="222" t="s">
        <v>870</v>
      </c>
      <c r="F149" s="223" t="s">
        <v>871</v>
      </c>
      <c r="G149" s="224" t="s">
        <v>168</v>
      </c>
      <c r="H149" s="225">
        <v>30</v>
      </c>
      <c r="I149" s="226"/>
      <c r="J149" s="227">
        <f>ROUND(I149*H149,2)</f>
        <v>0</v>
      </c>
      <c r="K149" s="228"/>
      <c r="L149" s="45"/>
      <c r="M149" s="229" t="s">
        <v>1</v>
      </c>
      <c r="N149" s="230" t="s">
        <v>39</v>
      </c>
      <c r="O149" s="92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218</v>
      </c>
      <c r="AT149" s="233" t="s">
        <v>157</v>
      </c>
      <c r="AU149" s="233" t="s">
        <v>104</v>
      </c>
      <c r="AY149" s="18" t="s">
        <v>154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104</v>
      </c>
      <c r="BK149" s="234">
        <f>ROUND(I149*H149,2)</f>
        <v>0</v>
      </c>
      <c r="BL149" s="18" t="s">
        <v>218</v>
      </c>
      <c r="BM149" s="233" t="s">
        <v>331</v>
      </c>
    </row>
    <row r="150" s="2" customFormat="1" ht="21.75" customHeight="1">
      <c r="A150" s="39"/>
      <c r="B150" s="40"/>
      <c r="C150" s="279" t="s">
        <v>334</v>
      </c>
      <c r="D150" s="279" t="s">
        <v>202</v>
      </c>
      <c r="E150" s="280" t="s">
        <v>872</v>
      </c>
      <c r="F150" s="281" t="s">
        <v>873</v>
      </c>
      <c r="G150" s="282" t="s">
        <v>168</v>
      </c>
      <c r="H150" s="283">
        <v>6</v>
      </c>
      <c r="I150" s="284"/>
      <c r="J150" s="285">
        <f>ROUND(I150*H150,2)</f>
        <v>0</v>
      </c>
      <c r="K150" s="286"/>
      <c r="L150" s="287"/>
      <c r="M150" s="288" t="s">
        <v>1</v>
      </c>
      <c r="N150" s="289" t="s">
        <v>39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264</v>
      </c>
      <c r="AT150" s="233" t="s">
        <v>202</v>
      </c>
      <c r="AU150" s="233" t="s">
        <v>104</v>
      </c>
      <c r="AY150" s="18" t="s">
        <v>154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104</v>
      </c>
      <c r="BK150" s="234">
        <f>ROUND(I150*H150,2)</f>
        <v>0</v>
      </c>
      <c r="BL150" s="18" t="s">
        <v>218</v>
      </c>
      <c r="BM150" s="233" t="s">
        <v>337</v>
      </c>
    </row>
    <row r="151" s="2" customFormat="1" ht="21.75" customHeight="1">
      <c r="A151" s="39"/>
      <c r="B151" s="40"/>
      <c r="C151" s="279" t="s">
        <v>237</v>
      </c>
      <c r="D151" s="279" t="s">
        <v>202</v>
      </c>
      <c r="E151" s="280" t="s">
        <v>874</v>
      </c>
      <c r="F151" s="281" t="s">
        <v>875</v>
      </c>
      <c r="G151" s="282" t="s">
        <v>168</v>
      </c>
      <c r="H151" s="283">
        <v>12</v>
      </c>
      <c r="I151" s="284"/>
      <c r="J151" s="285">
        <f>ROUND(I151*H151,2)</f>
        <v>0</v>
      </c>
      <c r="K151" s="286"/>
      <c r="L151" s="287"/>
      <c r="M151" s="288" t="s">
        <v>1</v>
      </c>
      <c r="N151" s="289" t="s">
        <v>39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264</v>
      </c>
      <c r="AT151" s="233" t="s">
        <v>202</v>
      </c>
      <c r="AU151" s="233" t="s">
        <v>104</v>
      </c>
      <c r="AY151" s="18" t="s">
        <v>154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104</v>
      </c>
      <c r="BK151" s="234">
        <f>ROUND(I151*H151,2)</f>
        <v>0</v>
      </c>
      <c r="BL151" s="18" t="s">
        <v>218</v>
      </c>
      <c r="BM151" s="233" t="s">
        <v>341</v>
      </c>
    </row>
    <row r="152" s="2" customFormat="1" ht="21.75" customHeight="1">
      <c r="A152" s="39"/>
      <c r="B152" s="40"/>
      <c r="C152" s="279" t="s">
        <v>350</v>
      </c>
      <c r="D152" s="279" t="s">
        <v>202</v>
      </c>
      <c r="E152" s="280" t="s">
        <v>876</v>
      </c>
      <c r="F152" s="281" t="s">
        <v>877</v>
      </c>
      <c r="G152" s="282" t="s">
        <v>168</v>
      </c>
      <c r="H152" s="283">
        <v>9</v>
      </c>
      <c r="I152" s="284"/>
      <c r="J152" s="285">
        <f>ROUND(I152*H152,2)</f>
        <v>0</v>
      </c>
      <c r="K152" s="286"/>
      <c r="L152" s="287"/>
      <c r="M152" s="288" t="s">
        <v>1</v>
      </c>
      <c r="N152" s="289" t="s">
        <v>39</v>
      </c>
      <c r="O152" s="92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264</v>
      </c>
      <c r="AT152" s="233" t="s">
        <v>202</v>
      </c>
      <c r="AU152" s="233" t="s">
        <v>104</v>
      </c>
      <c r="AY152" s="18" t="s">
        <v>154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104</v>
      </c>
      <c r="BK152" s="234">
        <f>ROUND(I152*H152,2)</f>
        <v>0</v>
      </c>
      <c r="BL152" s="18" t="s">
        <v>218</v>
      </c>
      <c r="BM152" s="233" t="s">
        <v>353</v>
      </c>
    </row>
    <row r="153" s="2" customFormat="1" ht="21.75" customHeight="1">
      <c r="A153" s="39"/>
      <c r="B153" s="40"/>
      <c r="C153" s="279" t="s">
        <v>242</v>
      </c>
      <c r="D153" s="279" t="s">
        <v>202</v>
      </c>
      <c r="E153" s="280" t="s">
        <v>878</v>
      </c>
      <c r="F153" s="281" t="s">
        <v>879</v>
      </c>
      <c r="G153" s="282" t="s">
        <v>168</v>
      </c>
      <c r="H153" s="283">
        <v>3</v>
      </c>
      <c r="I153" s="284"/>
      <c r="J153" s="285">
        <f>ROUND(I153*H153,2)</f>
        <v>0</v>
      </c>
      <c r="K153" s="286"/>
      <c r="L153" s="287"/>
      <c r="M153" s="288" t="s">
        <v>1</v>
      </c>
      <c r="N153" s="289" t="s">
        <v>39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264</v>
      </c>
      <c r="AT153" s="233" t="s">
        <v>202</v>
      </c>
      <c r="AU153" s="233" t="s">
        <v>104</v>
      </c>
      <c r="AY153" s="18" t="s">
        <v>154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104</v>
      </c>
      <c r="BK153" s="234">
        <f>ROUND(I153*H153,2)</f>
        <v>0</v>
      </c>
      <c r="BL153" s="18" t="s">
        <v>218</v>
      </c>
      <c r="BM153" s="233" t="s">
        <v>357</v>
      </c>
    </row>
    <row r="154" s="2" customFormat="1" ht="37.8" customHeight="1">
      <c r="A154" s="39"/>
      <c r="B154" s="40"/>
      <c r="C154" s="221" t="s">
        <v>359</v>
      </c>
      <c r="D154" s="221" t="s">
        <v>157</v>
      </c>
      <c r="E154" s="222" t="s">
        <v>880</v>
      </c>
      <c r="F154" s="223" t="s">
        <v>881</v>
      </c>
      <c r="G154" s="224" t="s">
        <v>168</v>
      </c>
      <c r="H154" s="225">
        <v>6</v>
      </c>
      <c r="I154" s="226"/>
      <c r="J154" s="227">
        <f>ROUND(I154*H154,2)</f>
        <v>0</v>
      </c>
      <c r="K154" s="228"/>
      <c r="L154" s="45"/>
      <c r="M154" s="229" t="s">
        <v>1</v>
      </c>
      <c r="N154" s="230" t="s">
        <v>39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218</v>
      </c>
      <c r="AT154" s="233" t="s">
        <v>157</v>
      </c>
      <c r="AU154" s="233" t="s">
        <v>104</v>
      </c>
      <c r="AY154" s="18" t="s">
        <v>154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104</v>
      </c>
      <c r="BK154" s="234">
        <f>ROUND(I154*H154,2)</f>
        <v>0</v>
      </c>
      <c r="BL154" s="18" t="s">
        <v>218</v>
      </c>
      <c r="BM154" s="233" t="s">
        <v>362</v>
      </c>
    </row>
    <row r="155" s="2" customFormat="1" ht="16.5" customHeight="1">
      <c r="A155" s="39"/>
      <c r="B155" s="40"/>
      <c r="C155" s="279" t="s">
        <v>247</v>
      </c>
      <c r="D155" s="279" t="s">
        <v>202</v>
      </c>
      <c r="E155" s="280" t="s">
        <v>882</v>
      </c>
      <c r="F155" s="281" t="s">
        <v>883</v>
      </c>
      <c r="G155" s="282" t="s">
        <v>168</v>
      </c>
      <c r="H155" s="283">
        <v>6</v>
      </c>
      <c r="I155" s="284"/>
      <c r="J155" s="285">
        <f>ROUND(I155*H155,2)</f>
        <v>0</v>
      </c>
      <c r="K155" s="286"/>
      <c r="L155" s="287"/>
      <c r="M155" s="288" t="s">
        <v>1</v>
      </c>
      <c r="N155" s="289" t="s">
        <v>39</v>
      </c>
      <c r="O155" s="92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264</v>
      </c>
      <c r="AT155" s="233" t="s">
        <v>202</v>
      </c>
      <c r="AU155" s="233" t="s">
        <v>104</v>
      </c>
      <c r="AY155" s="18" t="s">
        <v>154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104</v>
      </c>
      <c r="BK155" s="234">
        <f>ROUND(I155*H155,2)</f>
        <v>0</v>
      </c>
      <c r="BL155" s="18" t="s">
        <v>218</v>
      </c>
      <c r="BM155" s="233" t="s">
        <v>466</v>
      </c>
    </row>
    <row r="156" s="2" customFormat="1" ht="33" customHeight="1">
      <c r="A156" s="39"/>
      <c r="B156" s="40"/>
      <c r="C156" s="221" t="s">
        <v>365</v>
      </c>
      <c r="D156" s="221" t="s">
        <v>157</v>
      </c>
      <c r="E156" s="222" t="s">
        <v>884</v>
      </c>
      <c r="F156" s="223" t="s">
        <v>885</v>
      </c>
      <c r="G156" s="224" t="s">
        <v>222</v>
      </c>
      <c r="H156" s="225">
        <v>45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39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218</v>
      </c>
      <c r="AT156" s="233" t="s">
        <v>157</v>
      </c>
      <c r="AU156" s="233" t="s">
        <v>104</v>
      </c>
      <c r="AY156" s="18" t="s">
        <v>154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104</v>
      </c>
      <c r="BK156" s="234">
        <f>ROUND(I156*H156,2)</f>
        <v>0</v>
      </c>
      <c r="BL156" s="18" t="s">
        <v>218</v>
      </c>
      <c r="BM156" s="233" t="s">
        <v>368</v>
      </c>
    </row>
    <row r="157" s="2" customFormat="1" ht="49.05" customHeight="1">
      <c r="A157" s="39"/>
      <c r="B157" s="40"/>
      <c r="C157" s="221" t="s">
        <v>306</v>
      </c>
      <c r="D157" s="221" t="s">
        <v>157</v>
      </c>
      <c r="E157" s="222" t="s">
        <v>886</v>
      </c>
      <c r="F157" s="223" t="s">
        <v>887</v>
      </c>
      <c r="G157" s="224" t="s">
        <v>229</v>
      </c>
      <c r="H157" s="225">
        <v>0.64000000000000001</v>
      </c>
      <c r="I157" s="226"/>
      <c r="J157" s="227">
        <f>ROUND(I157*H157,2)</f>
        <v>0</v>
      </c>
      <c r="K157" s="228"/>
      <c r="L157" s="45"/>
      <c r="M157" s="229" t="s">
        <v>1</v>
      </c>
      <c r="N157" s="230" t="s">
        <v>39</v>
      </c>
      <c r="O157" s="92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218</v>
      </c>
      <c r="AT157" s="233" t="s">
        <v>157</v>
      </c>
      <c r="AU157" s="233" t="s">
        <v>104</v>
      </c>
      <c r="AY157" s="18" t="s">
        <v>154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104</v>
      </c>
      <c r="BK157" s="234">
        <f>ROUND(I157*H157,2)</f>
        <v>0</v>
      </c>
      <c r="BL157" s="18" t="s">
        <v>218</v>
      </c>
      <c r="BM157" s="233" t="s">
        <v>372</v>
      </c>
    </row>
    <row r="158" s="2" customFormat="1" ht="16.5" customHeight="1">
      <c r="A158" s="39"/>
      <c r="B158" s="40"/>
      <c r="C158" s="279" t="s">
        <v>377</v>
      </c>
      <c r="D158" s="279" t="s">
        <v>202</v>
      </c>
      <c r="E158" s="280" t="s">
        <v>888</v>
      </c>
      <c r="F158" s="281" t="s">
        <v>889</v>
      </c>
      <c r="G158" s="282" t="s">
        <v>263</v>
      </c>
      <c r="H158" s="283">
        <v>35</v>
      </c>
      <c r="I158" s="284"/>
      <c r="J158" s="285">
        <f>ROUND(I158*H158,2)</f>
        <v>0</v>
      </c>
      <c r="K158" s="286"/>
      <c r="L158" s="287"/>
      <c r="M158" s="288" t="s">
        <v>1</v>
      </c>
      <c r="N158" s="289" t="s">
        <v>39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264</v>
      </c>
      <c r="AT158" s="233" t="s">
        <v>202</v>
      </c>
      <c r="AU158" s="233" t="s">
        <v>104</v>
      </c>
      <c r="AY158" s="18" t="s">
        <v>154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104</v>
      </c>
      <c r="BK158" s="234">
        <f>ROUND(I158*H158,2)</f>
        <v>0</v>
      </c>
      <c r="BL158" s="18" t="s">
        <v>218</v>
      </c>
      <c r="BM158" s="233" t="s">
        <v>380</v>
      </c>
    </row>
    <row r="159" s="12" customFormat="1" ht="25.92" customHeight="1">
      <c r="A159" s="12"/>
      <c r="B159" s="205"/>
      <c r="C159" s="206"/>
      <c r="D159" s="207" t="s">
        <v>72</v>
      </c>
      <c r="E159" s="208" t="s">
        <v>752</v>
      </c>
      <c r="F159" s="208" t="s">
        <v>753</v>
      </c>
      <c r="G159" s="206"/>
      <c r="H159" s="206"/>
      <c r="I159" s="209"/>
      <c r="J159" s="210">
        <f>BK159</f>
        <v>0</v>
      </c>
      <c r="K159" s="206"/>
      <c r="L159" s="211"/>
      <c r="M159" s="212"/>
      <c r="N159" s="213"/>
      <c r="O159" s="213"/>
      <c r="P159" s="214">
        <f>P160</f>
        <v>0</v>
      </c>
      <c r="Q159" s="213"/>
      <c r="R159" s="214">
        <f>R160</f>
        <v>0</v>
      </c>
      <c r="S159" s="213"/>
      <c r="T159" s="215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6" t="s">
        <v>161</v>
      </c>
      <c r="AT159" s="217" t="s">
        <v>72</v>
      </c>
      <c r="AU159" s="217" t="s">
        <v>73</v>
      </c>
      <c r="AY159" s="216" t="s">
        <v>154</v>
      </c>
      <c r="BK159" s="218">
        <f>BK160</f>
        <v>0</v>
      </c>
    </row>
    <row r="160" s="2" customFormat="1" ht="37.8" customHeight="1">
      <c r="A160" s="39"/>
      <c r="B160" s="40"/>
      <c r="C160" s="221" t="s">
        <v>264</v>
      </c>
      <c r="D160" s="221" t="s">
        <v>157</v>
      </c>
      <c r="E160" s="222" t="s">
        <v>890</v>
      </c>
      <c r="F160" s="223" t="s">
        <v>891</v>
      </c>
      <c r="G160" s="224" t="s">
        <v>756</v>
      </c>
      <c r="H160" s="225">
        <v>24</v>
      </c>
      <c r="I160" s="226"/>
      <c r="J160" s="227">
        <f>ROUND(I160*H160,2)</f>
        <v>0</v>
      </c>
      <c r="K160" s="228"/>
      <c r="L160" s="45"/>
      <c r="M160" s="295" t="s">
        <v>1</v>
      </c>
      <c r="N160" s="296" t="s">
        <v>39</v>
      </c>
      <c r="O160" s="297"/>
      <c r="P160" s="298">
        <f>O160*H160</f>
        <v>0</v>
      </c>
      <c r="Q160" s="298">
        <v>0</v>
      </c>
      <c r="R160" s="298">
        <f>Q160*H160</f>
        <v>0</v>
      </c>
      <c r="S160" s="298">
        <v>0</v>
      </c>
      <c r="T160" s="29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757</v>
      </c>
      <c r="AT160" s="233" t="s">
        <v>157</v>
      </c>
      <c r="AU160" s="233" t="s">
        <v>81</v>
      </c>
      <c r="AY160" s="18" t="s">
        <v>154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104</v>
      </c>
      <c r="BK160" s="234">
        <f>ROUND(I160*H160,2)</f>
        <v>0</v>
      </c>
      <c r="BL160" s="18" t="s">
        <v>757</v>
      </c>
      <c r="BM160" s="233" t="s">
        <v>384</v>
      </c>
    </row>
    <row r="161" s="2" customFormat="1" ht="6.96" customHeight="1">
      <c r="A161" s="39"/>
      <c r="B161" s="67"/>
      <c r="C161" s="68"/>
      <c r="D161" s="68"/>
      <c r="E161" s="68"/>
      <c r="F161" s="68"/>
      <c r="G161" s="68"/>
      <c r="H161" s="68"/>
      <c r="I161" s="68"/>
      <c r="J161" s="68"/>
      <c r="K161" s="68"/>
      <c r="L161" s="45"/>
      <c r="M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</row>
  </sheetData>
  <sheetProtection sheet="1" autoFilter="0" formatColumns="0" formatRows="0" objects="1" scenarios="1" spinCount="100000" saltValue="IWyK5+CCHZb75wo+FiavYkO3RW/ia6MhhvAORWvJoIpeo2PYb6suvx13bIcXrQ5CN8RcqXl2iklmskF+uDLiVA==" hashValue="lGdsco2f3nMRLzxqcFSlgkN2loKwma6YImr1u9pymJr02+jJS42OEs4j4a4dVy/gyvpIhb3OjATDLOXOj8sotw==" algorithmName="SHA-512" password="CC35"/>
  <autoFilter ref="C120:K16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161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4" t="s">
        <v>892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19. 1. 2022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ROUND((SUM(BE119:BE163)),  2)</f>
        <v>0</v>
      </c>
      <c r="G33" s="39"/>
      <c r="H33" s="39"/>
      <c r="I33" s="157">
        <v>0.20999999999999999</v>
      </c>
      <c r="J33" s="156">
        <f>ROUND(((SUM(BE119:BE163))*I33),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ROUND((SUM(BF119:BF163)),  2)</f>
        <v>0</v>
      </c>
      <c r="G34" s="39"/>
      <c r="H34" s="39"/>
      <c r="I34" s="157">
        <v>0.14999999999999999</v>
      </c>
      <c r="J34" s="156">
        <f>ROUND(((SUM(BF119:BF163))*I34),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ROUND((SUM(BG119:BG163)),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ROUND((SUM(BH119:BH163)),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ROUND((SUM(BI119:BI163)),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 xml:space="preserve">D.1.4.4 - Silnoproudá elektrotechnika - úpravy pro koupelnu a WC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19. 1. 2022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128</v>
      </c>
      <c r="E97" s="184"/>
      <c r="F97" s="184"/>
      <c r="G97" s="184"/>
      <c r="H97" s="184"/>
      <c r="I97" s="184"/>
      <c r="J97" s="185">
        <f>J120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893</v>
      </c>
      <c r="E98" s="190"/>
      <c r="F98" s="190"/>
      <c r="G98" s="190"/>
      <c r="H98" s="190"/>
      <c r="I98" s="190"/>
      <c r="J98" s="191">
        <f>J121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1"/>
      <c r="C99" s="182"/>
      <c r="D99" s="183" t="s">
        <v>628</v>
      </c>
      <c r="E99" s="184"/>
      <c r="F99" s="184"/>
      <c r="G99" s="184"/>
      <c r="H99" s="184"/>
      <c r="I99" s="184"/>
      <c r="J99" s="185">
        <f>J161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139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6" t="str">
        <f>E7</f>
        <v>Bytové jádra - Volgogradská 161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114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30" customHeight="1">
      <c r="A111" s="39"/>
      <c r="B111" s="40"/>
      <c r="C111" s="41"/>
      <c r="D111" s="41"/>
      <c r="E111" s="77" t="str">
        <f>E9</f>
        <v xml:space="preserve">D.1.4.4 - Silnoproudá elektrotechnika - úpravy pro koupelnu a WC 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33" t="s">
        <v>22</v>
      </c>
      <c r="J113" s="80" t="str">
        <f>IF(J12="","",J12)</f>
        <v>19. 1. 2022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33" t="s">
        <v>29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27</v>
      </c>
      <c r="D116" s="41"/>
      <c r="E116" s="41"/>
      <c r="F116" s="28" t="str">
        <f>IF(E18="","",E18)</f>
        <v>Vyplň údaj</v>
      </c>
      <c r="G116" s="41"/>
      <c r="H116" s="41"/>
      <c r="I116" s="33" t="s">
        <v>31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3"/>
      <c r="B118" s="194"/>
      <c r="C118" s="195" t="s">
        <v>140</v>
      </c>
      <c r="D118" s="196" t="s">
        <v>58</v>
      </c>
      <c r="E118" s="196" t="s">
        <v>54</v>
      </c>
      <c r="F118" s="196" t="s">
        <v>55</v>
      </c>
      <c r="G118" s="196" t="s">
        <v>141</v>
      </c>
      <c r="H118" s="196" t="s">
        <v>142</v>
      </c>
      <c r="I118" s="196" t="s">
        <v>143</v>
      </c>
      <c r="J118" s="197" t="s">
        <v>118</v>
      </c>
      <c r="K118" s="198" t="s">
        <v>144</v>
      </c>
      <c r="L118" s="199"/>
      <c r="M118" s="101" t="s">
        <v>1</v>
      </c>
      <c r="N118" s="102" t="s">
        <v>37</v>
      </c>
      <c r="O118" s="102" t="s">
        <v>145</v>
      </c>
      <c r="P118" s="102" t="s">
        <v>146</v>
      </c>
      <c r="Q118" s="102" t="s">
        <v>147</v>
      </c>
      <c r="R118" s="102" t="s">
        <v>148</v>
      </c>
      <c r="S118" s="102" t="s">
        <v>149</v>
      </c>
      <c r="T118" s="103" t="s">
        <v>150</v>
      </c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</row>
    <row r="119" s="2" customFormat="1" ht="22.8" customHeight="1">
      <c r="A119" s="39"/>
      <c r="B119" s="40"/>
      <c r="C119" s="108" t="s">
        <v>151</v>
      </c>
      <c r="D119" s="41"/>
      <c r="E119" s="41"/>
      <c r="F119" s="41"/>
      <c r="G119" s="41"/>
      <c r="H119" s="41"/>
      <c r="I119" s="41"/>
      <c r="J119" s="200">
        <f>BK119</f>
        <v>0</v>
      </c>
      <c r="K119" s="41"/>
      <c r="L119" s="45"/>
      <c r="M119" s="104"/>
      <c r="N119" s="201"/>
      <c r="O119" s="105"/>
      <c r="P119" s="202">
        <f>P120+P161</f>
        <v>0</v>
      </c>
      <c r="Q119" s="105"/>
      <c r="R119" s="202">
        <f>R120+R161</f>
        <v>0</v>
      </c>
      <c r="S119" s="105"/>
      <c r="T119" s="203">
        <f>T120+T161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72</v>
      </c>
      <c r="AU119" s="18" t="s">
        <v>120</v>
      </c>
      <c r="BK119" s="204">
        <f>BK120+BK161</f>
        <v>0</v>
      </c>
    </row>
    <row r="120" s="12" customFormat="1" ht="25.92" customHeight="1">
      <c r="A120" s="12"/>
      <c r="B120" s="205"/>
      <c r="C120" s="206"/>
      <c r="D120" s="207" t="s">
        <v>72</v>
      </c>
      <c r="E120" s="208" t="s">
        <v>248</v>
      </c>
      <c r="F120" s="208" t="s">
        <v>249</v>
      </c>
      <c r="G120" s="206"/>
      <c r="H120" s="206"/>
      <c r="I120" s="209"/>
      <c r="J120" s="210">
        <f>BK120</f>
        <v>0</v>
      </c>
      <c r="K120" s="206"/>
      <c r="L120" s="211"/>
      <c r="M120" s="212"/>
      <c r="N120" s="213"/>
      <c r="O120" s="213"/>
      <c r="P120" s="214">
        <f>P121</f>
        <v>0</v>
      </c>
      <c r="Q120" s="213"/>
      <c r="R120" s="214">
        <f>R121</f>
        <v>0</v>
      </c>
      <c r="S120" s="213"/>
      <c r="T120" s="215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6" t="s">
        <v>104</v>
      </c>
      <c r="AT120" s="217" t="s">
        <v>72</v>
      </c>
      <c r="AU120" s="217" t="s">
        <v>73</v>
      </c>
      <c r="AY120" s="216" t="s">
        <v>154</v>
      </c>
      <c r="BK120" s="218">
        <f>BK121</f>
        <v>0</v>
      </c>
    </row>
    <row r="121" s="12" customFormat="1" ht="22.8" customHeight="1">
      <c r="A121" s="12"/>
      <c r="B121" s="205"/>
      <c r="C121" s="206"/>
      <c r="D121" s="207" t="s">
        <v>72</v>
      </c>
      <c r="E121" s="219" t="s">
        <v>894</v>
      </c>
      <c r="F121" s="219" t="s">
        <v>895</v>
      </c>
      <c r="G121" s="206"/>
      <c r="H121" s="206"/>
      <c r="I121" s="209"/>
      <c r="J121" s="220">
        <f>BK121</f>
        <v>0</v>
      </c>
      <c r="K121" s="206"/>
      <c r="L121" s="211"/>
      <c r="M121" s="212"/>
      <c r="N121" s="213"/>
      <c r="O121" s="213"/>
      <c r="P121" s="214">
        <f>SUM(P122:P160)</f>
        <v>0</v>
      </c>
      <c r="Q121" s="213"/>
      <c r="R121" s="214">
        <f>SUM(R122:R160)</f>
        <v>0</v>
      </c>
      <c r="S121" s="213"/>
      <c r="T121" s="215">
        <f>SUM(T122:T160)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6" t="s">
        <v>104</v>
      </c>
      <c r="AT121" s="217" t="s">
        <v>72</v>
      </c>
      <c r="AU121" s="217" t="s">
        <v>81</v>
      </c>
      <c r="AY121" s="216" t="s">
        <v>154</v>
      </c>
      <c r="BK121" s="218">
        <f>SUM(BK122:BK160)</f>
        <v>0</v>
      </c>
    </row>
    <row r="122" s="2" customFormat="1" ht="37.8" customHeight="1">
      <c r="A122" s="39"/>
      <c r="B122" s="40"/>
      <c r="C122" s="221" t="s">
        <v>81</v>
      </c>
      <c r="D122" s="221" t="s">
        <v>157</v>
      </c>
      <c r="E122" s="222" t="s">
        <v>896</v>
      </c>
      <c r="F122" s="223" t="s">
        <v>897</v>
      </c>
      <c r="G122" s="224" t="s">
        <v>222</v>
      </c>
      <c r="H122" s="225">
        <v>135</v>
      </c>
      <c r="I122" s="226"/>
      <c r="J122" s="227">
        <f>ROUND(I122*H122,2)</f>
        <v>0</v>
      </c>
      <c r="K122" s="228"/>
      <c r="L122" s="45"/>
      <c r="M122" s="229" t="s">
        <v>1</v>
      </c>
      <c r="N122" s="230" t="s">
        <v>39</v>
      </c>
      <c r="O122" s="92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3" t="s">
        <v>218</v>
      </c>
      <c r="AT122" s="233" t="s">
        <v>157</v>
      </c>
      <c r="AU122" s="233" t="s">
        <v>104</v>
      </c>
      <c r="AY122" s="18" t="s">
        <v>154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8" t="s">
        <v>104</v>
      </c>
      <c r="BK122" s="234">
        <f>ROUND(I122*H122,2)</f>
        <v>0</v>
      </c>
      <c r="BL122" s="18" t="s">
        <v>218</v>
      </c>
      <c r="BM122" s="233" t="s">
        <v>104</v>
      </c>
    </row>
    <row r="123" s="2" customFormat="1" ht="16.5" customHeight="1">
      <c r="A123" s="39"/>
      <c r="B123" s="40"/>
      <c r="C123" s="279" t="s">
        <v>104</v>
      </c>
      <c r="D123" s="279" t="s">
        <v>202</v>
      </c>
      <c r="E123" s="280" t="s">
        <v>898</v>
      </c>
      <c r="F123" s="281" t="s">
        <v>899</v>
      </c>
      <c r="G123" s="282" t="s">
        <v>222</v>
      </c>
      <c r="H123" s="283">
        <v>135</v>
      </c>
      <c r="I123" s="284"/>
      <c r="J123" s="285">
        <f>ROUND(I123*H123,2)</f>
        <v>0</v>
      </c>
      <c r="K123" s="286"/>
      <c r="L123" s="287"/>
      <c r="M123" s="288" t="s">
        <v>1</v>
      </c>
      <c r="N123" s="289" t="s">
        <v>39</v>
      </c>
      <c r="O123" s="92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3" t="s">
        <v>264</v>
      </c>
      <c r="AT123" s="233" t="s">
        <v>202</v>
      </c>
      <c r="AU123" s="233" t="s">
        <v>104</v>
      </c>
      <c r="AY123" s="18" t="s">
        <v>154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8" t="s">
        <v>104</v>
      </c>
      <c r="BK123" s="234">
        <f>ROUND(I123*H123,2)</f>
        <v>0</v>
      </c>
      <c r="BL123" s="18" t="s">
        <v>218</v>
      </c>
      <c r="BM123" s="233" t="s">
        <v>161</v>
      </c>
    </row>
    <row r="124" s="2" customFormat="1" ht="44.25" customHeight="1">
      <c r="A124" s="39"/>
      <c r="B124" s="40"/>
      <c r="C124" s="221" t="s">
        <v>155</v>
      </c>
      <c r="D124" s="221" t="s">
        <v>157</v>
      </c>
      <c r="E124" s="222" t="s">
        <v>900</v>
      </c>
      <c r="F124" s="223" t="s">
        <v>901</v>
      </c>
      <c r="G124" s="224" t="s">
        <v>168</v>
      </c>
      <c r="H124" s="225">
        <v>54</v>
      </c>
      <c r="I124" s="226"/>
      <c r="J124" s="227">
        <f>ROUND(I124*H124,2)</f>
        <v>0</v>
      </c>
      <c r="K124" s="228"/>
      <c r="L124" s="45"/>
      <c r="M124" s="229" t="s">
        <v>1</v>
      </c>
      <c r="N124" s="230" t="s">
        <v>39</v>
      </c>
      <c r="O124" s="92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3" t="s">
        <v>218</v>
      </c>
      <c r="AT124" s="233" t="s">
        <v>157</v>
      </c>
      <c r="AU124" s="233" t="s">
        <v>104</v>
      </c>
      <c r="AY124" s="18" t="s">
        <v>154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104</v>
      </c>
      <c r="BK124" s="234">
        <f>ROUND(I124*H124,2)</f>
        <v>0</v>
      </c>
      <c r="BL124" s="18" t="s">
        <v>218</v>
      </c>
      <c r="BM124" s="233" t="s">
        <v>169</v>
      </c>
    </row>
    <row r="125" s="2" customFormat="1" ht="24.15" customHeight="1">
      <c r="A125" s="39"/>
      <c r="B125" s="40"/>
      <c r="C125" s="279" t="s">
        <v>161</v>
      </c>
      <c r="D125" s="279" t="s">
        <v>202</v>
      </c>
      <c r="E125" s="280" t="s">
        <v>902</v>
      </c>
      <c r="F125" s="281" t="s">
        <v>903</v>
      </c>
      <c r="G125" s="282" t="s">
        <v>168</v>
      </c>
      <c r="H125" s="283">
        <v>54</v>
      </c>
      <c r="I125" s="284"/>
      <c r="J125" s="285">
        <f>ROUND(I125*H125,2)</f>
        <v>0</v>
      </c>
      <c r="K125" s="286"/>
      <c r="L125" s="287"/>
      <c r="M125" s="288" t="s">
        <v>1</v>
      </c>
      <c r="N125" s="289" t="s">
        <v>39</v>
      </c>
      <c r="O125" s="92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3" t="s">
        <v>264</v>
      </c>
      <c r="AT125" s="233" t="s">
        <v>202</v>
      </c>
      <c r="AU125" s="233" t="s">
        <v>104</v>
      </c>
      <c r="AY125" s="18" t="s">
        <v>154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8" t="s">
        <v>104</v>
      </c>
      <c r="BK125" s="234">
        <f>ROUND(I125*H125,2)</f>
        <v>0</v>
      </c>
      <c r="BL125" s="18" t="s">
        <v>218</v>
      </c>
      <c r="BM125" s="233" t="s">
        <v>205</v>
      </c>
    </row>
    <row r="126" s="2" customFormat="1" ht="49.05" customHeight="1">
      <c r="A126" s="39"/>
      <c r="B126" s="40"/>
      <c r="C126" s="221" t="s">
        <v>198</v>
      </c>
      <c r="D126" s="221" t="s">
        <v>157</v>
      </c>
      <c r="E126" s="222" t="s">
        <v>904</v>
      </c>
      <c r="F126" s="223" t="s">
        <v>905</v>
      </c>
      <c r="G126" s="224" t="s">
        <v>168</v>
      </c>
      <c r="H126" s="225">
        <v>36</v>
      </c>
      <c r="I126" s="226"/>
      <c r="J126" s="227">
        <f>ROUND(I126*H126,2)</f>
        <v>0</v>
      </c>
      <c r="K126" s="228"/>
      <c r="L126" s="45"/>
      <c r="M126" s="229" t="s">
        <v>1</v>
      </c>
      <c r="N126" s="230" t="s">
        <v>39</v>
      </c>
      <c r="O126" s="92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3" t="s">
        <v>218</v>
      </c>
      <c r="AT126" s="233" t="s">
        <v>157</v>
      </c>
      <c r="AU126" s="233" t="s">
        <v>104</v>
      </c>
      <c r="AY126" s="18" t="s">
        <v>154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104</v>
      </c>
      <c r="BK126" s="234">
        <f>ROUND(I126*H126,2)</f>
        <v>0</v>
      </c>
      <c r="BL126" s="18" t="s">
        <v>218</v>
      </c>
      <c r="BM126" s="233" t="s">
        <v>201</v>
      </c>
    </row>
    <row r="127" s="2" customFormat="1" ht="37.8" customHeight="1">
      <c r="A127" s="39"/>
      <c r="B127" s="40"/>
      <c r="C127" s="279" t="s">
        <v>169</v>
      </c>
      <c r="D127" s="279" t="s">
        <v>202</v>
      </c>
      <c r="E127" s="280" t="s">
        <v>906</v>
      </c>
      <c r="F127" s="281" t="s">
        <v>907</v>
      </c>
      <c r="G127" s="282" t="s">
        <v>168</v>
      </c>
      <c r="H127" s="283">
        <v>36</v>
      </c>
      <c r="I127" s="284"/>
      <c r="J127" s="285">
        <f>ROUND(I127*H127,2)</f>
        <v>0</v>
      </c>
      <c r="K127" s="286"/>
      <c r="L127" s="287"/>
      <c r="M127" s="288" t="s">
        <v>1</v>
      </c>
      <c r="N127" s="289" t="s">
        <v>39</v>
      </c>
      <c r="O127" s="92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3" t="s">
        <v>264</v>
      </c>
      <c r="AT127" s="233" t="s">
        <v>202</v>
      </c>
      <c r="AU127" s="233" t="s">
        <v>104</v>
      </c>
      <c r="AY127" s="18" t="s">
        <v>154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104</v>
      </c>
      <c r="BK127" s="234">
        <f>ROUND(I127*H127,2)</f>
        <v>0</v>
      </c>
      <c r="BL127" s="18" t="s">
        <v>218</v>
      </c>
      <c r="BM127" s="233" t="s">
        <v>206</v>
      </c>
    </row>
    <row r="128" s="2" customFormat="1" ht="37.8" customHeight="1">
      <c r="A128" s="39"/>
      <c r="B128" s="40"/>
      <c r="C128" s="221" t="s">
        <v>209</v>
      </c>
      <c r="D128" s="221" t="s">
        <v>157</v>
      </c>
      <c r="E128" s="222" t="s">
        <v>908</v>
      </c>
      <c r="F128" s="223" t="s">
        <v>909</v>
      </c>
      <c r="G128" s="224" t="s">
        <v>222</v>
      </c>
      <c r="H128" s="225">
        <v>675</v>
      </c>
      <c r="I128" s="226"/>
      <c r="J128" s="227">
        <f>ROUND(I128*H128,2)</f>
        <v>0</v>
      </c>
      <c r="K128" s="228"/>
      <c r="L128" s="45"/>
      <c r="M128" s="229" t="s">
        <v>1</v>
      </c>
      <c r="N128" s="230" t="s">
        <v>39</v>
      </c>
      <c r="O128" s="92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218</v>
      </c>
      <c r="AT128" s="233" t="s">
        <v>157</v>
      </c>
      <c r="AU128" s="233" t="s">
        <v>104</v>
      </c>
      <c r="AY128" s="18" t="s">
        <v>154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104</v>
      </c>
      <c r="BK128" s="234">
        <f>ROUND(I128*H128,2)</f>
        <v>0</v>
      </c>
      <c r="BL128" s="18" t="s">
        <v>218</v>
      </c>
      <c r="BM128" s="233" t="s">
        <v>212</v>
      </c>
    </row>
    <row r="129" s="2" customFormat="1" ht="24.15" customHeight="1">
      <c r="A129" s="39"/>
      <c r="B129" s="40"/>
      <c r="C129" s="279" t="s">
        <v>205</v>
      </c>
      <c r="D129" s="279" t="s">
        <v>202</v>
      </c>
      <c r="E129" s="280" t="s">
        <v>910</v>
      </c>
      <c r="F129" s="281" t="s">
        <v>911</v>
      </c>
      <c r="G129" s="282" t="s">
        <v>222</v>
      </c>
      <c r="H129" s="283">
        <v>90</v>
      </c>
      <c r="I129" s="284"/>
      <c r="J129" s="285">
        <f>ROUND(I129*H129,2)</f>
        <v>0</v>
      </c>
      <c r="K129" s="286"/>
      <c r="L129" s="287"/>
      <c r="M129" s="288" t="s">
        <v>1</v>
      </c>
      <c r="N129" s="289" t="s">
        <v>39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264</v>
      </c>
      <c r="AT129" s="233" t="s">
        <v>202</v>
      </c>
      <c r="AU129" s="233" t="s">
        <v>104</v>
      </c>
      <c r="AY129" s="18" t="s">
        <v>154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104</v>
      </c>
      <c r="BK129" s="234">
        <f>ROUND(I129*H129,2)</f>
        <v>0</v>
      </c>
      <c r="BL129" s="18" t="s">
        <v>218</v>
      </c>
      <c r="BM129" s="233" t="s">
        <v>218</v>
      </c>
    </row>
    <row r="130" s="2" customFormat="1" ht="24.15" customHeight="1">
      <c r="A130" s="39"/>
      <c r="B130" s="40"/>
      <c r="C130" s="279" t="s">
        <v>207</v>
      </c>
      <c r="D130" s="279" t="s">
        <v>202</v>
      </c>
      <c r="E130" s="280" t="s">
        <v>912</v>
      </c>
      <c r="F130" s="281" t="s">
        <v>913</v>
      </c>
      <c r="G130" s="282" t="s">
        <v>222</v>
      </c>
      <c r="H130" s="283">
        <v>135</v>
      </c>
      <c r="I130" s="284"/>
      <c r="J130" s="285">
        <f>ROUND(I130*H130,2)</f>
        <v>0</v>
      </c>
      <c r="K130" s="286"/>
      <c r="L130" s="287"/>
      <c r="M130" s="288" t="s">
        <v>1</v>
      </c>
      <c r="N130" s="289" t="s">
        <v>39</v>
      </c>
      <c r="O130" s="92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3" t="s">
        <v>264</v>
      </c>
      <c r="AT130" s="233" t="s">
        <v>202</v>
      </c>
      <c r="AU130" s="233" t="s">
        <v>104</v>
      </c>
      <c r="AY130" s="18" t="s">
        <v>154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104</v>
      </c>
      <c r="BK130" s="234">
        <f>ROUND(I130*H130,2)</f>
        <v>0</v>
      </c>
      <c r="BL130" s="18" t="s">
        <v>218</v>
      </c>
      <c r="BM130" s="233" t="s">
        <v>638</v>
      </c>
    </row>
    <row r="131" s="2" customFormat="1" ht="24.15" customHeight="1">
      <c r="A131" s="39"/>
      <c r="B131" s="40"/>
      <c r="C131" s="279" t="s">
        <v>201</v>
      </c>
      <c r="D131" s="279" t="s">
        <v>202</v>
      </c>
      <c r="E131" s="280" t="s">
        <v>914</v>
      </c>
      <c r="F131" s="281" t="s">
        <v>915</v>
      </c>
      <c r="G131" s="282" t="s">
        <v>222</v>
      </c>
      <c r="H131" s="283">
        <v>180</v>
      </c>
      <c r="I131" s="284"/>
      <c r="J131" s="285">
        <f>ROUND(I131*H131,2)</f>
        <v>0</v>
      </c>
      <c r="K131" s="286"/>
      <c r="L131" s="287"/>
      <c r="M131" s="288" t="s">
        <v>1</v>
      </c>
      <c r="N131" s="289" t="s">
        <v>39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264</v>
      </c>
      <c r="AT131" s="233" t="s">
        <v>202</v>
      </c>
      <c r="AU131" s="233" t="s">
        <v>104</v>
      </c>
      <c r="AY131" s="18" t="s">
        <v>154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104</v>
      </c>
      <c r="BK131" s="234">
        <f>ROUND(I131*H131,2)</f>
        <v>0</v>
      </c>
      <c r="BL131" s="18" t="s">
        <v>218</v>
      </c>
      <c r="BM131" s="233" t="s">
        <v>230</v>
      </c>
    </row>
    <row r="132" s="2" customFormat="1" ht="24.15" customHeight="1">
      <c r="A132" s="39"/>
      <c r="B132" s="40"/>
      <c r="C132" s="279" t="s">
        <v>231</v>
      </c>
      <c r="D132" s="279" t="s">
        <v>202</v>
      </c>
      <c r="E132" s="280" t="s">
        <v>916</v>
      </c>
      <c r="F132" s="281" t="s">
        <v>917</v>
      </c>
      <c r="G132" s="282" t="s">
        <v>222</v>
      </c>
      <c r="H132" s="283">
        <v>270</v>
      </c>
      <c r="I132" s="284"/>
      <c r="J132" s="285">
        <f>ROUND(I132*H132,2)</f>
        <v>0</v>
      </c>
      <c r="K132" s="286"/>
      <c r="L132" s="287"/>
      <c r="M132" s="288" t="s">
        <v>1</v>
      </c>
      <c r="N132" s="289" t="s">
        <v>39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264</v>
      </c>
      <c r="AT132" s="233" t="s">
        <v>202</v>
      </c>
      <c r="AU132" s="233" t="s">
        <v>104</v>
      </c>
      <c r="AY132" s="18" t="s">
        <v>154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104</v>
      </c>
      <c r="BK132" s="234">
        <f>ROUND(I132*H132,2)</f>
        <v>0</v>
      </c>
      <c r="BL132" s="18" t="s">
        <v>218</v>
      </c>
      <c r="BM132" s="233" t="s">
        <v>234</v>
      </c>
    </row>
    <row r="133" s="2" customFormat="1" ht="37.8" customHeight="1">
      <c r="A133" s="39"/>
      <c r="B133" s="40"/>
      <c r="C133" s="221" t="s">
        <v>206</v>
      </c>
      <c r="D133" s="221" t="s">
        <v>157</v>
      </c>
      <c r="E133" s="222" t="s">
        <v>918</v>
      </c>
      <c r="F133" s="223" t="s">
        <v>919</v>
      </c>
      <c r="G133" s="224" t="s">
        <v>168</v>
      </c>
      <c r="H133" s="225">
        <v>72</v>
      </c>
      <c r="I133" s="226"/>
      <c r="J133" s="227">
        <f>ROUND(I133*H133,2)</f>
        <v>0</v>
      </c>
      <c r="K133" s="228"/>
      <c r="L133" s="45"/>
      <c r="M133" s="229" t="s">
        <v>1</v>
      </c>
      <c r="N133" s="230" t="s">
        <v>39</v>
      </c>
      <c r="O133" s="92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3" t="s">
        <v>218</v>
      </c>
      <c r="AT133" s="233" t="s">
        <v>157</v>
      </c>
      <c r="AU133" s="233" t="s">
        <v>104</v>
      </c>
      <c r="AY133" s="18" t="s">
        <v>154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104</v>
      </c>
      <c r="BK133" s="234">
        <f>ROUND(I133*H133,2)</f>
        <v>0</v>
      </c>
      <c r="BL133" s="18" t="s">
        <v>218</v>
      </c>
      <c r="BM133" s="233" t="s">
        <v>237</v>
      </c>
    </row>
    <row r="134" s="2" customFormat="1" ht="16.5" customHeight="1">
      <c r="A134" s="39"/>
      <c r="B134" s="40"/>
      <c r="C134" s="279" t="s">
        <v>239</v>
      </c>
      <c r="D134" s="279" t="s">
        <v>202</v>
      </c>
      <c r="E134" s="280" t="s">
        <v>920</v>
      </c>
      <c r="F134" s="281" t="s">
        <v>921</v>
      </c>
      <c r="G134" s="282" t="s">
        <v>222</v>
      </c>
      <c r="H134" s="283">
        <v>72</v>
      </c>
      <c r="I134" s="284"/>
      <c r="J134" s="285">
        <f>ROUND(I134*H134,2)</f>
        <v>0</v>
      </c>
      <c r="K134" s="286"/>
      <c r="L134" s="287"/>
      <c r="M134" s="288" t="s">
        <v>1</v>
      </c>
      <c r="N134" s="289" t="s">
        <v>39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264</v>
      </c>
      <c r="AT134" s="233" t="s">
        <v>202</v>
      </c>
      <c r="AU134" s="233" t="s">
        <v>104</v>
      </c>
      <c r="AY134" s="18" t="s">
        <v>154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104</v>
      </c>
      <c r="BK134" s="234">
        <f>ROUND(I134*H134,2)</f>
        <v>0</v>
      </c>
      <c r="BL134" s="18" t="s">
        <v>218</v>
      </c>
      <c r="BM134" s="233" t="s">
        <v>242</v>
      </c>
    </row>
    <row r="135" s="2" customFormat="1" ht="33" customHeight="1">
      <c r="A135" s="39"/>
      <c r="B135" s="40"/>
      <c r="C135" s="221" t="s">
        <v>212</v>
      </c>
      <c r="D135" s="221" t="s">
        <v>157</v>
      </c>
      <c r="E135" s="222" t="s">
        <v>922</v>
      </c>
      <c r="F135" s="223" t="s">
        <v>923</v>
      </c>
      <c r="G135" s="224" t="s">
        <v>168</v>
      </c>
      <c r="H135" s="225">
        <v>9</v>
      </c>
      <c r="I135" s="226"/>
      <c r="J135" s="227">
        <f>ROUND(I135*H135,2)</f>
        <v>0</v>
      </c>
      <c r="K135" s="228"/>
      <c r="L135" s="45"/>
      <c r="M135" s="229" t="s">
        <v>1</v>
      </c>
      <c r="N135" s="230" t="s">
        <v>39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218</v>
      </c>
      <c r="AT135" s="233" t="s">
        <v>157</v>
      </c>
      <c r="AU135" s="233" t="s">
        <v>104</v>
      </c>
      <c r="AY135" s="18" t="s">
        <v>154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104</v>
      </c>
      <c r="BK135" s="234">
        <f>ROUND(I135*H135,2)</f>
        <v>0</v>
      </c>
      <c r="BL135" s="18" t="s">
        <v>218</v>
      </c>
      <c r="BM135" s="233" t="s">
        <v>247</v>
      </c>
    </row>
    <row r="136" s="2" customFormat="1" ht="37.8" customHeight="1">
      <c r="A136" s="39"/>
      <c r="B136" s="40"/>
      <c r="C136" s="279" t="s">
        <v>8</v>
      </c>
      <c r="D136" s="279" t="s">
        <v>202</v>
      </c>
      <c r="E136" s="280" t="s">
        <v>924</v>
      </c>
      <c r="F136" s="281" t="s">
        <v>925</v>
      </c>
      <c r="G136" s="282" t="s">
        <v>168</v>
      </c>
      <c r="H136" s="283">
        <v>9</v>
      </c>
      <c r="I136" s="284"/>
      <c r="J136" s="285">
        <f>ROUND(I136*H136,2)</f>
        <v>0</v>
      </c>
      <c r="K136" s="286"/>
      <c r="L136" s="287"/>
      <c r="M136" s="288" t="s">
        <v>1</v>
      </c>
      <c r="N136" s="289" t="s">
        <v>39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264</v>
      </c>
      <c r="AT136" s="233" t="s">
        <v>202</v>
      </c>
      <c r="AU136" s="233" t="s">
        <v>104</v>
      </c>
      <c r="AY136" s="18" t="s">
        <v>154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104</v>
      </c>
      <c r="BK136" s="234">
        <f>ROUND(I136*H136,2)</f>
        <v>0</v>
      </c>
      <c r="BL136" s="18" t="s">
        <v>218</v>
      </c>
      <c r="BM136" s="233" t="s">
        <v>306</v>
      </c>
    </row>
    <row r="137" s="2" customFormat="1" ht="44.25" customHeight="1">
      <c r="A137" s="39"/>
      <c r="B137" s="40"/>
      <c r="C137" s="221" t="s">
        <v>218</v>
      </c>
      <c r="D137" s="221" t="s">
        <v>157</v>
      </c>
      <c r="E137" s="222" t="s">
        <v>926</v>
      </c>
      <c r="F137" s="223" t="s">
        <v>927</v>
      </c>
      <c r="G137" s="224" t="s">
        <v>168</v>
      </c>
      <c r="H137" s="225">
        <v>18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39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218</v>
      </c>
      <c r="AT137" s="233" t="s">
        <v>157</v>
      </c>
      <c r="AU137" s="233" t="s">
        <v>104</v>
      </c>
      <c r="AY137" s="18" t="s">
        <v>154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104</v>
      </c>
      <c r="BK137" s="234">
        <f>ROUND(I137*H137,2)</f>
        <v>0</v>
      </c>
      <c r="BL137" s="18" t="s">
        <v>218</v>
      </c>
      <c r="BM137" s="233" t="s">
        <v>264</v>
      </c>
    </row>
    <row r="138" s="2" customFormat="1" ht="24.15" customHeight="1">
      <c r="A138" s="39"/>
      <c r="B138" s="40"/>
      <c r="C138" s="279" t="s">
        <v>309</v>
      </c>
      <c r="D138" s="279" t="s">
        <v>202</v>
      </c>
      <c r="E138" s="280" t="s">
        <v>928</v>
      </c>
      <c r="F138" s="281" t="s">
        <v>929</v>
      </c>
      <c r="G138" s="282" t="s">
        <v>168</v>
      </c>
      <c r="H138" s="283">
        <v>18</v>
      </c>
      <c r="I138" s="284"/>
      <c r="J138" s="285">
        <f>ROUND(I138*H138,2)</f>
        <v>0</v>
      </c>
      <c r="K138" s="286"/>
      <c r="L138" s="287"/>
      <c r="M138" s="288" t="s">
        <v>1</v>
      </c>
      <c r="N138" s="289" t="s">
        <v>39</v>
      </c>
      <c r="O138" s="92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264</v>
      </c>
      <c r="AT138" s="233" t="s">
        <v>202</v>
      </c>
      <c r="AU138" s="233" t="s">
        <v>104</v>
      </c>
      <c r="AY138" s="18" t="s">
        <v>154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104</v>
      </c>
      <c r="BK138" s="234">
        <f>ROUND(I138*H138,2)</f>
        <v>0</v>
      </c>
      <c r="BL138" s="18" t="s">
        <v>218</v>
      </c>
      <c r="BM138" s="233" t="s">
        <v>312</v>
      </c>
    </row>
    <row r="139" s="2" customFormat="1" ht="37.8" customHeight="1">
      <c r="A139" s="39"/>
      <c r="B139" s="40"/>
      <c r="C139" s="221" t="s">
        <v>638</v>
      </c>
      <c r="D139" s="221" t="s">
        <v>157</v>
      </c>
      <c r="E139" s="222" t="s">
        <v>930</v>
      </c>
      <c r="F139" s="223" t="s">
        <v>931</v>
      </c>
      <c r="G139" s="224" t="s">
        <v>168</v>
      </c>
      <c r="H139" s="225">
        <v>9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39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218</v>
      </c>
      <c r="AT139" s="233" t="s">
        <v>157</v>
      </c>
      <c r="AU139" s="233" t="s">
        <v>104</v>
      </c>
      <c r="AY139" s="18" t="s">
        <v>154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104</v>
      </c>
      <c r="BK139" s="234">
        <f>ROUND(I139*H139,2)</f>
        <v>0</v>
      </c>
      <c r="BL139" s="18" t="s">
        <v>218</v>
      </c>
      <c r="BM139" s="233" t="s">
        <v>397</v>
      </c>
    </row>
    <row r="140" s="2" customFormat="1" ht="16.5" customHeight="1">
      <c r="A140" s="39"/>
      <c r="B140" s="40"/>
      <c r="C140" s="279" t="s">
        <v>315</v>
      </c>
      <c r="D140" s="279" t="s">
        <v>202</v>
      </c>
      <c r="E140" s="280" t="s">
        <v>932</v>
      </c>
      <c r="F140" s="281" t="s">
        <v>933</v>
      </c>
      <c r="G140" s="282" t="s">
        <v>168</v>
      </c>
      <c r="H140" s="283">
        <v>9</v>
      </c>
      <c r="I140" s="284"/>
      <c r="J140" s="285">
        <f>ROUND(I140*H140,2)</f>
        <v>0</v>
      </c>
      <c r="K140" s="286"/>
      <c r="L140" s="287"/>
      <c r="M140" s="288" t="s">
        <v>1</v>
      </c>
      <c r="N140" s="289" t="s">
        <v>39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264</v>
      </c>
      <c r="AT140" s="233" t="s">
        <v>202</v>
      </c>
      <c r="AU140" s="233" t="s">
        <v>104</v>
      </c>
      <c r="AY140" s="18" t="s">
        <v>154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104</v>
      </c>
      <c r="BK140" s="234">
        <f>ROUND(I140*H140,2)</f>
        <v>0</v>
      </c>
      <c r="BL140" s="18" t="s">
        <v>218</v>
      </c>
      <c r="BM140" s="233" t="s">
        <v>318</v>
      </c>
    </row>
    <row r="141" s="2" customFormat="1" ht="49.05" customHeight="1">
      <c r="A141" s="39"/>
      <c r="B141" s="40"/>
      <c r="C141" s="221" t="s">
        <v>230</v>
      </c>
      <c r="D141" s="221" t="s">
        <v>157</v>
      </c>
      <c r="E141" s="222" t="s">
        <v>934</v>
      </c>
      <c r="F141" s="223" t="s">
        <v>935</v>
      </c>
      <c r="G141" s="224" t="s">
        <v>168</v>
      </c>
      <c r="H141" s="225">
        <v>9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39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218</v>
      </c>
      <c r="AT141" s="233" t="s">
        <v>157</v>
      </c>
      <c r="AU141" s="233" t="s">
        <v>104</v>
      </c>
      <c r="AY141" s="18" t="s">
        <v>154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104</v>
      </c>
      <c r="BK141" s="234">
        <f>ROUND(I141*H141,2)</f>
        <v>0</v>
      </c>
      <c r="BL141" s="18" t="s">
        <v>218</v>
      </c>
      <c r="BM141" s="233" t="s">
        <v>324</v>
      </c>
    </row>
    <row r="142" s="2" customFormat="1" ht="16.5" customHeight="1">
      <c r="A142" s="39"/>
      <c r="B142" s="40"/>
      <c r="C142" s="279" t="s">
        <v>7</v>
      </c>
      <c r="D142" s="279" t="s">
        <v>202</v>
      </c>
      <c r="E142" s="280" t="s">
        <v>936</v>
      </c>
      <c r="F142" s="281" t="s">
        <v>937</v>
      </c>
      <c r="G142" s="282" t="s">
        <v>168</v>
      </c>
      <c r="H142" s="283">
        <v>9</v>
      </c>
      <c r="I142" s="284"/>
      <c r="J142" s="285">
        <f>ROUND(I142*H142,2)</f>
        <v>0</v>
      </c>
      <c r="K142" s="286"/>
      <c r="L142" s="287"/>
      <c r="M142" s="288" t="s">
        <v>1</v>
      </c>
      <c r="N142" s="289" t="s">
        <v>39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264</v>
      </c>
      <c r="AT142" s="233" t="s">
        <v>202</v>
      </c>
      <c r="AU142" s="233" t="s">
        <v>104</v>
      </c>
      <c r="AY142" s="18" t="s">
        <v>154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104</v>
      </c>
      <c r="BK142" s="234">
        <f>ROUND(I142*H142,2)</f>
        <v>0</v>
      </c>
      <c r="BL142" s="18" t="s">
        <v>218</v>
      </c>
      <c r="BM142" s="233" t="s">
        <v>327</v>
      </c>
    </row>
    <row r="143" s="2" customFormat="1" ht="24.15" customHeight="1">
      <c r="A143" s="39"/>
      <c r="B143" s="40"/>
      <c r="C143" s="221" t="s">
        <v>234</v>
      </c>
      <c r="D143" s="221" t="s">
        <v>157</v>
      </c>
      <c r="E143" s="222" t="s">
        <v>938</v>
      </c>
      <c r="F143" s="223" t="s">
        <v>939</v>
      </c>
      <c r="G143" s="224" t="s">
        <v>168</v>
      </c>
      <c r="H143" s="225">
        <v>9</v>
      </c>
      <c r="I143" s="226"/>
      <c r="J143" s="227">
        <f>ROUND(I143*H143,2)</f>
        <v>0</v>
      </c>
      <c r="K143" s="228"/>
      <c r="L143" s="45"/>
      <c r="M143" s="229" t="s">
        <v>1</v>
      </c>
      <c r="N143" s="230" t="s">
        <v>39</v>
      </c>
      <c r="O143" s="92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218</v>
      </c>
      <c r="AT143" s="233" t="s">
        <v>157</v>
      </c>
      <c r="AU143" s="233" t="s">
        <v>104</v>
      </c>
      <c r="AY143" s="18" t="s">
        <v>154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104</v>
      </c>
      <c r="BK143" s="234">
        <f>ROUND(I143*H143,2)</f>
        <v>0</v>
      </c>
      <c r="BL143" s="18" t="s">
        <v>218</v>
      </c>
      <c r="BM143" s="233" t="s">
        <v>331</v>
      </c>
    </row>
    <row r="144" s="2" customFormat="1" ht="16.5" customHeight="1">
      <c r="A144" s="39"/>
      <c r="B144" s="40"/>
      <c r="C144" s="279" t="s">
        <v>334</v>
      </c>
      <c r="D144" s="279" t="s">
        <v>202</v>
      </c>
      <c r="E144" s="280" t="s">
        <v>940</v>
      </c>
      <c r="F144" s="281" t="s">
        <v>941</v>
      </c>
      <c r="G144" s="282" t="s">
        <v>168</v>
      </c>
      <c r="H144" s="283">
        <v>9</v>
      </c>
      <c r="I144" s="284"/>
      <c r="J144" s="285">
        <f>ROUND(I144*H144,2)</f>
        <v>0</v>
      </c>
      <c r="K144" s="286"/>
      <c r="L144" s="287"/>
      <c r="M144" s="288" t="s">
        <v>1</v>
      </c>
      <c r="N144" s="289" t="s">
        <v>39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264</v>
      </c>
      <c r="AT144" s="233" t="s">
        <v>202</v>
      </c>
      <c r="AU144" s="233" t="s">
        <v>104</v>
      </c>
      <c r="AY144" s="18" t="s">
        <v>154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104</v>
      </c>
      <c r="BK144" s="234">
        <f>ROUND(I144*H144,2)</f>
        <v>0</v>
      </c>
      <c r="BL144" s="18" t="s">
        <v>218</v>
      </c>
      <c r="BM144" s="233" t="s">
        <v>337</v>
      </c>
    </row>
    <row r="145" s="2" customFormat="1" ht="49.05" customHeight="1">
      <c r="A145" s="39"/>
      <c r="B145" s="40"/>
      <c r="C145" s="221" t="s">
        <v>237</v>
      </c>
      <c r="D145" s="221" t="s">
        <v>157</v>
      </c>
      <c r="E145" s="222" t="s">
        <v>942</v>
      </c>
      <c r="F145" s="223" t="s">
        <v>943</v>
      </c>
      <c r="G145" s="224" t="s">
        <v>168</v>
      </c>
      <c r="H145" s="225">
        <v>18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39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218</v>
      </c>
      <c r="AT145" s="233" t="s">
        <v>157</v>
      </c>
      <c r="AU145" s="233" t="s">
        <v>104</v>
      </c>
      <c r="AY145" s="18" t="s">
        <v>154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104</v>
      </c>
      <c r="BK145" s="234">
        <f>ROUND(I145*H145,2)</f>
        <v>0</v>
      </c>
      <c r="BL145" s="18" t="s">
        <v>218</v>
      </c>
      <c r="BM145" s="233" t="s">
        <v>341</v>
      </c>
    </row>
    <row r="146" s="2" customFormat="1" ht="16.5" customHeight="1">
      <c r="A146" s="39"/>
      <c r="B146" s="40"/>
      <c r="C146" s="279" t="s">
        <v>350</v>
      </c>
      <c r="D146" s="279" t="s">
        <v>202</v>
      </c>
      <c r="E146" s="280" t="s">
        <v>944</v>
      </c>
      <c r="F146" s="281" t="s">
        <v>945</v>
      </c>
      <c r="G146" s="282" t="s">
        <v>168</v>
      </c>
      <c r="H146" s="283">
        <v>18</v>
      </c>
      <c r="I146" s="284"/>
      <c r="J146" s="285">
        <f>ROUND(I146*H146,2)</f>
        <v>0</v>
      </c>
      <c r="K146" s="286"/>
      <c r="L146" s="287"/>
      <c r="M146" s="288" t="s">
        <v>1</v>
      </c>
      <c r="N146" s="289" t="s">
        <v>39</v>
      </c>
      <c r="O146" s="92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264</v>
      </c>
      <c r="AT146" s="233" t="s">
        <v>202</v>
      </c>
      <c r="AU146" s="233" t="s">
        <v>104</v>
      </c>
      <c r="AY146" s="18" t="s">
        <v>154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104</v>
      </c>
      <c r="BK146" s="234">
        <f>ROUND(I146*H146,2)</f>
        <v>0</v>
      </c>
      <c r="BL146" s="18" t="s">
        <v>218</v>
      </c>
      <c r="BM146" s="233" t="s">
        <v>353</v>
      </c>
    </row>
    <row r="147" s="2" customFormat="1" ht="24.15" customHeight="1">
      <c r="A147" s="39"/>
      <c r="B147" s="40"/>
      <c r="C147" s="221" t="s">
        <v>242</v>
      </c>
      <c r="D147" s="221" t="s">
        <v>157</v>
      </c>
      <c r="E147" s="222" t="s">
        <v>946</v>
      </c>
      <c r="F147" s="223" t="s">
        <v>947</v>
      </c>
      <c r="G147" s="224" t="s">
        <v>168</v>
      </c>
      <c r="H147" s="225">
        <v>27</v>
      </c>
      <c r="I147" s="226"/>
      <c r="J147" s="227">
        <f>ROUND(I147*H147,2)</f>
        <v>0</v>
      </c>
      <c r="K147" s="228"/>
      <c r="L147" s="45"/>
      <c r="M147" s="229" t="s">
        <v>1</v>
      </c>
      <c r="N147" s="230" t="s">
        <v>39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218</v>
      </c>
      <c r="AT147" s="233" t="s">
        <v>157</v>
      </c>
      <c r="AU147" s="233" t="s">
        <v>104</v>
      </c>
      <c r="AY147" s="18" t="s">
        <v>154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104</v>
      </c>
      <c r="BK147" s="234">
        <f>ROUND(I147*H147,2)</f>
        <v>0</v>
      </c>
      <c r="BL147" s="18" t="s">
        <v>218</v>
      </c>
      <c r="BM147" s="233" t="s">
        <v>357</v>
      </c>
    </row>
    <row r="148" s="2" customFormat="1" ht="21.75" customHeight="1">
      <c r="A148" s="39"/>
      <c r="B148" s="40"/>
      <c r="C148" s="279" t="s">
        <v>359</v>
      </c>
      <c r="D148" s="279" t="s">
        <v>202</v>
      </c>
      <c r="E148" s="280" t="s">
        <v>948</v>
      </c>
      <c r="F148" s="281" t="s">
        <v>949</v>
      </c>
      <c r="G148" s="282" t="s">
        <v>168</v>
      </c>
      <c r="H148" s="283">
        <v>9</v>
      </c>
      <c r="I148" s="284"/>
      <c r="J148" s="285">
        <f>ROUND(I148*H148,2)</f>
        <v>0</v>
      </c>
      <c r="K148" s="286"/>
      <c r="L148" s="287"/>
      <c r="M148" s="288" t="s">
        <v>1</v>
      </c>
      <c r="N148" s="289" t="s">
        <v>39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264</v>
      </c>
      <c r="AT148" s="233" t="s">
        <v>202</v>
      </c>
      <c r="AU148" s="233" t="s">
        <v>104</v>
      </c>
      <c r="AY148" s="18" t="s">
        <v>154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104</v>
      </c>
      <c r="BK148" s="234">
        <f>ROUND(I148*H148,2)</f>
        <v>0</v>
      </c>
      <c r="BL148" s="18" t="s">
        <v>218</v>
      </c>
      <c r="BM148" s="233" t="s">
        <v>362</v>
      </c>
    </row>
    <row r="149" s="2" customFormat="1" ht="21.75" customHeight="1">
      <c r="A149" s="39"/>
      <c r="B149" s="40"/>
      <c r="C149" s="279" t="s">
        <v>247</v>
      </c>
      <c r="D149" s="279" t="s">
        <v>202</v>
      </c>
      <c r="E149" s="280" t="s">
        <v>950</v>
      </c>
      <c r="F149" s="281" t="s">
        <v>951</v>
      </c>
      <c r="G149" s="282" t="s">
        <v>168</v>
      </c>
      <c r="H149" s="283">
        <v>9</v>
      </c>
      <c r="I149" s="284"/>
      <c r="J149" s="285">
        <f>ROUND(I149*H149,2)</f>
        <v>0</v>
      </c>
      <c r="K149" s="286"/>
      <c r="L149" s="287"/>
      <c r="M149" s="288" t="s">
        <v>1</v>
      </c>
      <c r="N149" s="289" t="s">
        <v>39</v>
      </c>
      <c r="O149" s="92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264</v>
      </c>
      <c r="AT149" s="233" t="s">
        <v>202</v>
      </c>
      <c r="AU149" s="233" t="s">
        <v>104</v>
      </c>
      <c r="AY149" s="18" t="s">
        <v>154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104</v>
      </c>
      <c r="BK149" s="234">
        <f>ROUND(I149*H149,2)</f>
        <v>0</v>
      </c>
      <c r="BL149" s="18" t="s">
        <v>218</v>
      </c>
      <c r="BM149" s="233" t="s">
        <v>466</v>
      </c>
    </row>
    <row r="150" s="2" customFormat="1" ht="16.5" customHeight="1">
      <c r="A150" s="39"/>
      <c r="B150" s="40"/>
      <c r="C150" s="279" t="s">
        <v>365</v>
      </c>
      <c r="D150" s="279" t="s">
        <v>202</v>
      </c>
      <c r="E150" s="280" t="s">
        <v>952</v>
      </c>
      <c r="F150" s="281" t="s">
        <v>953</v>
      </c>
      <c r="G150" s="282" t="s">
        <v>168</v>
      </c>
      <c r="H150" s="283">
        <v>9</v>
      </c>
      <c r="I150" s="284"/>
      <c r="J150" s="285">
        <f>ROUND(I150*H150,2)</f>
        <v>0</v>
      </c>
      <c r="K150" s="286"/>
      <c r="L150" s="287"/>
      <c r="M150" s="288" t="s">
        <v>1</v>
      </c>
      <c r="N150" s="289" t="s">
        <v>39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264</v>
      </c>
      <c r="AT150" s="233" t="s">
        <v>202</v>
      </c>
      <c r="AU150" s="233" t="s">
        <v>104</v>
      </c>
      <c r="AY150" s="18" t="s">
        <v>154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104</v>
      </c>
      <c r="BK150" s="234">
        <f>ROUND(I150*H150,2)</f>
        <v>0</v>
      </c>
      <c r="BL150" s="18" t="s">
        <v>218</v>
      </c>
      <c r="BM150" s="233" t="s">
        <v>368</v>
      </c>
    </row>
    <row r="151" s="2" customFormat="1" ht="16.5" customHeight="1">
      <c r="A151" s="39"/>
      <c r="B151" s="40"/>
      <c r="C151" s="221" t="s">
        <v>306</v>
      </c>
      <c r="D151" s="221" t="s">
        <v>157</v>
      </c>
      <c r="E151" s="222" t="s">
        <v>954</v>
      </c>
      <c r="F151" s="223" t="s">
        <v>955</v>
      </c>
      <c r="G151" s="224" t="s">
        <v>168</v>
      </c>
      <c r="H151" s="225">
        <v>9</v>
      </c>
      <c r="I151" s="226"/>
      <c r="J151" s="227">
        <f>ROUND(I151*H151,2)</f>
        <v>0</v>
      </c>
      <c r="K151" s="228"/>
      <c r="L151" s="45"/>
      <c r="M151" s="229" t="s">
        <v>1</v>
      </c>
      <c r="N151" s="230" t="s">
        <v>39</v>
      </c>
      <c r="O151" s="92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218</v>
      </c>
      <c r="AT151" s="233" t="s">
        <v>157</v>
      </c>
      <c r="AU151" s="233" t="s">
        <v>104</v>
      </c>
      <c r="AY151" s="18" t="s">
        <v>154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104</v>
      </c>
      <c r="BK151" s="234">
        <f>ROUND(I151*H151,2)</f>
        <v>0</v>
      </c>
      <c r="BL151" s="18" t="s">
        <v>218</v>
      </c>
      <c r="BM151" s="233" t="s">
        <v>372</v>
      </c>
    </row>
    <row r="152" s="2" customFormat="1" ht="24.15" customHeight="1">
      <c r="A152" s="39"/>
      <c r="B152" s="40"/>
      <c r="C152" s="221" t="s">
        <v>377</v>
      </c>
      <c r="D152" s="221" t="s">
        <v>157</v>
      </c>
      <c r="E152" s="222" t="s">
        <v>956</v>
      </c>
      <c r="F152" s="223" t="s">
        <v>957</v>
      </c>
      <c r="G152" s="224" t="s">
        <v>168</v>
      </c>
      <c r="H152" s="225">
        <v>18</v>
      </c>
      <c r="I152" s="226"/>
      <c r="J152" s="227">
        <f>ROUND(I152*H152,2)</f>
        <v>0</v>
      </c>
      <c r="K152" s="228"/>
      <c r="L152" s="45"/>
      <c r="M152" s="229" t="s">
        <v>1</v>
      </c>
      <c r="N152" s="230" t="s">
        <v>39</v>
      </c>
      <c r="O152" s="92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218</v>
      </c>
      <c r="AT152" s="233" t="s">
        <v>157</v>
      </c>
      <c r="AU152" s="233" t="s">
        <v>104</v>
      </c>
      <c r="AY152" s="18" t="s">
        <v>154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104</v>
      </c>
      <c r="BK152" s="234">
        <f>ROUND(I152*H152,2)</f>
        <v>0</v>
      </c>
      <c r="BL152" s="18" t="s">
        <v>218</v>
      </c>
      <c r="BM152" s="233" t="s">
        <v>380</v>
      </c>
    </row>
    <row r="153" s="2" customFormat="1" ht="16.5" customHeight="1">
      <c r="A153" s="39"/>
      <c r="B153" s="40"/>
      <c r="C153" s="279" t="s">
        <v>264</v>
      </c>
      <c r="D153" s="279" t="s">
        <v>202</v>
      </c>
      <c r="E153" s="280" t="s">
        <v>958</v>
      </c>
      <c r="F153" s="281" t="s">
        <v>959</v>
      </c>
      <c r="G153" s="282" t="s">
        <v>168</v>
      </c>
      <c r="H153" s="283">
        <v>18</v>
      </c>
      <c r="I153" s="284"/>
      <c r="J153" s="285">
        <f>ROUND(I153*H153,2)</f>
        <v>0</v>
      </c>
      <c r="K153" s="286"/>
      <c r="L153" s="287"/>
      <c r="M153" s="288" t="s">
        <v>1</v>
      </c>
      <c r="N153" s="289" t="s">
        <v>39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264</v>
      </c>
      <c r="AT153" s="233" t="s">
        <v>202</v>
      </c>
      <c r="AU153" s="233" t="s">
        <v>104</v>
      </c>
      <c r="AY153" s="18" t="s">
        <v>154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104</v>
      </c>
      <c r="BK153" s="234">
        <f>ROUND(I153*H153,2)</f>
        <v>0</v>
      </c>
      <c r="BL153" s="18" t="s">
        <v>218</v>
      </c>
      <c r="BM153" s="233" t="s">
        <v>384</v>
      </c>
    </row>
    <row r="154" s="2" customFormat="1" ht="44.25" customHeight="1">
      <c r="A154" s="39"/>
      <c r="B154" s="40"/>
      <c r="C154" s="221" t="s">
        <v>385</v>
      </c>
      <c r="D154" s="221" t="s">
        <v>157</v>
      </c>
      <c r="E154" s="222" t="s">
        <v>960</v>
      </c>
      <c r="F154" s="223" t="s">
        <v>961</v>
      </c>
      <c r="G154" s="224" t="s">
        <v>168</v>
      </c>
      <c r="H154" s="225">
        <v>27</v>
      </c>
      <c r="I154" s="226"/>
      <c r="J154" s="227">
        <f>ROUND(I154*H154,2)</f>
        <v>0</v>
      </c>
      <c r="K154" s="228"/>
      <c r="L154" s="45"/>
      <c r="M154" s="229" t="s">
        <v>1</v>
      </c>
      <c r="N154" s="230" t="s">
        <v>39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218</v>
      </c>
      <c r="AT154" s="233" t="s">
        <v>157</v>
      </c>
      <c r="AU154" s="233" t="s">
        <v>104</v>
      </c>
      <c r="AY154" s="18" t="s">
        <v>154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104</v>
      </c>
      <c r="BK154" s="234">
        <f>ROUND(I154*H154,2)</f>
        <v>0</v>
      </c>
      <c r="BL154" s="18" t="s">
        <v>218</v>
      </c>
      <c r="BM154" s="233" t="s">
        <v>388</v>
      </c>
    </row>
    <row r="155" s="2" customFormat="1" ht="24.15" customHeight="1">
      <c r="A155" s="39"/>
      <c r="B155" s="40"/>
      <c r="C155" s="279" t="s">
        <v>312</v>
      </c>
      <c r="D155" s="279" t="s">
        <v>202</v>
      </c>
      <c r="E155" s="280" t="s">
        <v>962</v>
      </c>
      <c r="F155" s="281" t="s">
        <v>963</v>
      </c>
      <c r="G155" s="282" t="s">
        <v>168</v>
      </c>
      <c r="H155" s="283">
        <v>27</v>
      </c>
      <c r="I155" s="284"/>
      <c r="J155" s="285">
        <f>ROUND(I155*H155,2)</f>
        <v>0</v>
      </c>
      <c r="K155" s="286"/>
      <c r="L155" s="287"/>
      <c r="M155" s="288" t="s">
        <v>1</v>
      </c>
      <c r="N155" s="289" t="s">
        <v>39</v>
      </c>
      <c r="O155" s="92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264</v>
      </c>
      <c r="AT155" s="233" t="s">
        <v>202</v>
      </c>
      <c r="AU155" s="233" t="s">
        <v>104</v>
      </c>
      <c r="AY155" s="18" t="s">
        <v>154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104</v>
      </c>
      <c r="BK155" s="234">
        <f>ROUND(I155*H155,2)</f>
        <v>0</v>
      </c>
      <c r="BL155" s="18" t="s">
        <v>218</v>
      </c>
      <c r="BM155" s="233" t="s">
        <v>392</v>
      </c>
    </row>
    <row r="156" s="2" customFormat="1" ht="16.5" customHeight="1">
      <c r="A156" s="39"/>
      <c r="B156" s="40"/>
      <c r="C156" s="221" t="s">
        <v>393</v>
      </c>
      <c r="D156" s="221" t="s">
        <v>157</v>
      </c>
      <c r="E156" s="222" t="s">
        <v>964</v>
      </c>
      <c r="F156" s="223" t="s">
        <v>965</v>
      </c>
      <c r="G156" s="224" t="s">
        <v>168</v>
      </c>
      <c r="H156" s="225">
        <v>1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39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218</v>
      </c>
      <c r="AT156" s="233" t="s">
        <v>157</v>
      </c>
      <c r="AU156" s="233" t="s">
        <v>104</v>
      </c>
      <c r="AY156" s="18" t="s">
        <v>154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104</v>
      </c>
      <c r="BK156" s="234">
        <f>ROUND(I156*H156,2)</f>
        <v>0</v>
      </c>
      <c r="BL156" s="18" t="s">
        <v>218</v>
      </c>
      <c r="BM156" s="233" t="s">
        <v>396</v>
      </c>
    </row>
    <row r="157" s="2" customFormat="1" ht="16.5" customHeight="1">
      <c r="A157" s="39"/>
      <c r="B157" s="40"/>
      <c r="C157" s="221" t="s">
        <v>397</v>
      </c>
      <c r="D157" s="221" t="s">
        <v>157</v>
      </c>
      <c r="E157" s="222" t="s">
        <v>966</v>
      </c>
      <c r="F157" s="223" t="s">
        <v>967</v>
      </c>
      <c r="G157" s="224" t="s">
        <v>168</v>
      </c>
      <c r="H157" s="225">
        <v>1</v>
      </c>
      <c r="I157" s="226"/>
      <c r="J157" s="227">
        <f>ROUND(I157*H157,2)</f>
        <v>0</v>
      </c>
      <c r="K157" s="228"/>
      <c r="L157" s="45"/>
      <c r="M157" s="229" t="s">
        <v>1</v>
      </c>
      <c r="N157" s="230" t="s">
        <v>39</v>
      </c>
      <c r="O157" s="92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3" t="s">
        <v>218</v>
      </c>
      <c r="AT157" s="233" t="s">
        <v>157</v>
      </c>
      <c r="AU157" s="233" t="s">
        <v>104</v>
      </c>
      <c r="AY157" s="18" t="s">
        <v>154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104</v>
      </c>
      <c r="BK157" s="234">
        <f>ROUND(I157*H157,2)</f>
        <v>0</v>
      </c>
      <c r="BL157" s="18" t="s">
        <v>218</v>
      </c>
      <c r="BM157" s="233" t="s">
        <v>400</v>
      </c>
    </row>
    <row r="158" s="2" customFormat="1" ht="16.5" customHeight="1">
      <c r="A158" s="39"/>
      <c r="B158" s="40"/>
      <c r="C158" s="221" t="s">
        <v>401</v>
      </c>
      <c r="D158" s="221" t="s">
        <v>157</v>
      </c>
      <c r="E158" s="222" t="s">
        <v>968</v>
      </c>
      <c r="F158" s="223" t="s">
        <v>969</v>
      </c>
      <c r="G158" s="224" t="s">
        <v>168</v>
      </c>
      <c r="H158" s="225">
        <v>1</v>
      </c>
      <c r="I158" s="226"/>
      <c r="J158" s="227">
        <f>ROUND(I158*H158,2)</f>
        <v>0</v>
      </c>
      <c r="K158" s="228"/>
      <c r="L158" s="45"/>
      <c r="M158" s="229" t="s">
        <v>1</v>
      </c>
      <c r="N158" s="230" t="s">
        <v>39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218</v>
      </c>
      <c r="AT158" s="233" t="s">
        <v>157</v>
      </c>
      <c r="AU158" s="233" t="s">
        <v>104</v>
      </c>
      <c r="AY158" s="18" t="s">
        <v>154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104</v>
      </c>
      <c r="BK158" s="234">
        <f>ROUND(I158*H158,2)</f>
        <v>0</v>
      </c>
      <c r="BL158" s="18" t="s">
        <v>218</v>
      </c>
      <c r="BM158" s="233" t="s">
        <v>404</v>
      </c>
    </row>
    <row r="159" s="2" customFormat="1" ht="44.25" customHeight="1">
      <c r="A159" s="39"/>
      <c r="B159" s="40"/>
      <c r="C159" s="221" t="s">
        <v>318</v>
      </c>
      <c r="D159" s="221" t="s">
        <v>157</v>
      </c>
      <c r="E159" s="222" t="s">
        <v>970</v>
      </c>
      <c r="F159" s="223" t="s">
        <v>971</v>
      </c>
      <c r="G159" s="224" t="s">
        <v>168</v>
      </c>
      <c r="H159" s="225">
        <v>1</v>
      </c>
      <c r="I159" s="226"/>
      <c r="J159" s="227">
        <f>ROUND(I159*H159,2)</f>
        <v>0</v>
      </c>
      <c r="K159" s="228"/>
      <c r="L159" s="45"/>
      <c r="M159" s="229" t="s">
        <v>1</v>
      </c>
      <c r="N159" s="230" t="s">
        <v>39</v>
      </c>
      <c r="O159" s="92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218</v>
      </c>
      <c r="AT159" s="233" t="s">
        <v>157</v>
      </c>
      <c r="AU159" s="233" t="s">
        <v>104</v>
      </c>
      <c r="AY159" s="18" t="s">
        <v>154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104</v>
      </c>
      <c r="BK159" s="234">
        <f>ROUND(I159*H159,2)</f>
        <v>0</v>
      </c>
      <c r="BL159" s="18" t="s">
        <v>218</v>
      </c>
      <c r="BM159" s="233" t="s">
        <v>412</v>
      </c>
    </row>
    <row r="160" s="2" customFormat="1" ht="44.25" customHeight="1">
      <c r="A160" s="39"/>
      <c r="B160" s="40"/>
      <c r="C160" s="221" t="s">
        <v>327</v>
      </c>
      <c r="D160" s="221" t="s">
        <v>157</v>
      </c>
      <c r="E160" s="222" t="s">
        <v>972</v>
      </c>
      <c r="F160" s="223" t="s">
        <v>973</v>
      </c>
      <c r="G160" s="224" t="s">
        <v>491</v>
      </c>
      <c r="H160" s="294"/>
      <c r="I160" s="226"/>
      <c r="J160" s="227">
        <f>ROUND(I160*H160,2)</f>
        <v>0</v>
      </c>
      <c r="K160" s="228"/>
      <c r="L160" s="45"/>
      <c r="M160" s="229" t="s">
        <v>1</v>
      </c>
      <c r="N160" s="230" t="s">
        <v>39</v>
      </c>
      <c r="O160" s="92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218</v>
      </c>
      <c r="AT160" s="233" t="s">
        <v>157</v>
      </c>
      <c r="AU160" s="233" t="s">
        <v>104</v>
      </c>
      <c r="AY160" s="18" t="s">
        <v>154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104</v>
      </c>
      <c r="BK160" s="234">
        <f>ROUND(I160*H160,2)</f>
        <v>0</v>
      </c>
      <c r="BL160" s="18" t="s">
        <v>218</v>
      </c>
      <c r="BM160" s="233" t="s">
        <v>416</v>
      </c>
    </row>
    <row r="161" s="12" customFormat="1" ht="25.92" customHeight="1">
      <c r="A161" s="12"/>
      <c r="B161" s="205"/>
      <c r="C161" s="206"/>
      <c r="D161" s="207" t="s">
        <v>72</v>
      </c>
      <c r="E161" s="208" t="s">
        <v>752</v>
      </c>
      <c r="F161" s="208" t="s">
        <v>753</v>
      </c>
      <c r="G161" s="206"/>
      <c r="H161" s="206"/>
      <c r="I161" s="209"/>
      <c r="J161" s="210">
        <f>BK161</f>
        <v>0</v>
      </c>
      <c r="K161" s="206"/>
      <c r="L161" s="211"/>
      <c r="M161" s="212"/>
      <c r="N161" s="213"/>
      <c r="O161" s="213"/>
      <c r="P161" s="214">
        <f>SUM(P162:P163)</f>
        <v>0</v>
      </c>
      <c r="Q161" s="213"/>
      <c r="R161" s="214">
        <f>SUM(R162:R163)</f>
        <v>0</v>
      </c>
      <c r="S161" s="213"/>
      <c r="T161" s="215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6" t="s">
        <v>161</v>
      </c>
      <c r="AT161" s="217" t="s">
        <v>72</v>
      </c>
      <c r="AU161" s="217" t="s">
        <v>73</v>
      </c>
      <c r="AY161" s="216" t="s">
        <v>154</v>
      </c>
      <c r="BK161" s="218">
        <f>SUM(BK162:BK163)</f>
        <v>0</v>
      </c>
    </row>
    <row r="162" s="2" customFormat="1" ht="37.8" customHeight="1">
      <c r="A162" s="39"/>
      <c r="B162" s="40"/>
      <c r="C162" s="221" t="s">
        <v>324</v>
      </c>
      <c r="D162" s="221" t="s">
        <v>157</v>
      </c>
      <c r="E162" s="222" t="s">
        <v>974</v>
      </c>
      <c r="F162" s="223" t="s">
        <v>975</v>
      </c>
      <c r="G162" s="224" t="s">
        <v>756</v>
      </c>
      <c r="H162" s="225">
        <v>31.5</v>
      </c>
      <c r="I162" s="226"/>
      <c r="J162" s="227">
        <f>ROUND(I162*H162,2)</f>
        <v>0</v>
      </c>
      <c r="K162" s="228"/>
      <c r="L162" s="45"/>
      <c r="M162" s="229" t="s">
        <v>1</v>
      </c>
      <c r="N162" s="230" t="s">
        <v>39</v>
      </c>
      <c r="O162" s="92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3" t="s">
        <v>757</v>
      </c>
      <c r="AT162" s="233" t="s">
        <v>157</v>
      </c>
      <c r="AU162" s="233" t="s">
        <v>81</v>
      </c>
      <c r="AY162" s="18" t="s">
        <v>154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8" t="s">
        <v>104</v>
      </c>
      <c r="BK162" s="234">
        <f>ROUND(I162*H162,2)</f>
        <v>0</v>
      </c>
      <c r="BL162" s="18" t="s">
        <v>757</v>
      </c>
      <c r="BM162" s="233" t="s">
        <v>419</v>
      </c>
    </row>
    <row r="163" s="2" customFormat="1" ht="37.8" customHeight="1">
      <c r="A163" s="39"/>
      <c r="B163" s="40"/>
      <c r="C163" s="221" t="s">
        <v>420</v>
      </c>
      <c r="D163" s="221" t="s">
        <v>157</v>
      </c>
      <c r="E163" s="222" t="s">
        <v>976</v>
      </c>
      <c r="F163" s="223" t="s">
        <v>977</v>
      </c>
      <c r="G163" s="224" t="s">
        <v>756</v>
      </c>
      <c r="H163" s="225">
        <v>31.5</v>
      </c>
      <c r="I163" s="226"/>
      <c r="J163" s="227">
        <f>ROUND(I163*H163,2)</f>
        <v>0</v>
      </c>
      <c r="K163" s="228"/>
      <c r="L163" s="45"/>
      <c r="M163" s="295" t="s">
        <v>1</v>
      </c>
      <c r="N163" s="296" t="s">
        <v>39</v>
      </c>
      <c r="O163" s="297"/>
      <c r="P163" s="298">
        <f>O163*H163</f>
        <v>0</v>
      </c>
      <c r="Q163" s="298">
        <v>0</v>
      </c>
      <c r="R163" s="298">
        <f>Q163*H163</f>
        <v>0</v>
      </c>
      <c r="S163" s="298">
        <v>0</v>
      </c>
      <c r="T163" s="29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757</v>
      </c>
      <c r="AT163" s="233" t="s">
        <v>157</v>
      </c>
      <c r="AU163" s="233" t="s">
        <v>81</v>
      </c>
      <c r="AY163" s="18" t="s">
        <v>154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104</v>
      </c>
      <c r="BK163" s="234">
        <f>ROUND(I163*H163,2)</f>
        <v>0</v>
      </c>
      <c r="BL163" s="18" t="s">
        <v>757</v>
      </c>
      <c r="BM163" s="233" t="s">
        <v>423</v>
      </c>
    </row>
    <row r="164" s="2" customFormat="1" ht="6.96" customHeight="1">
      <c r="A164" s="39"/>
      <c r="B164" s="67"/>
      <c r="C164" s="68"/>
      <c r="D164" s="68"/>
      <c r="E164" s="68"/>
      <c r="F164" s="68"/>
      <c r="G164" s="68"/>
      <c r="H164" s="68"/>
      <c r="I164" s="68"/>
      <c r="J164" s="68"/>
      <c r="K164" s="68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6ZDJdMDmASTkBIjkIAyRwicFBxTG/OltTiKSEct26wZmiaJQV3lUStvetQFINyPPvnPKuuWQzC3CCW5SejFJ5g==" hashValue="tFnSshTB3nAvXV4T+IoIkARhvz6M5BuL/DMiwuBboeTcFtoIReJDtX9GwfCXnlXUdgE9hJ12mltXpTU1bYeadw==" algorithmName="SHA-512" password="CC35"/>
  <autoFilter ref="C118:K16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161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978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19. 1. 2022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ROUND((SUM(BE122:BE142)),  2)</f>
        <v>0</v>
      </c>
      <c r="G33" s="39"/>
      <c r="H33" s="39"/>
      <c r="I33" s="157">
        <v>0.20999999999999999</v>
      </c>
      <c r="J33" s="156">
        <f>ROUND(((SUM(BE122:BE142))*I33),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ROUND((SUM(BF122:BF142)),  2)</f>
        <v>0</v>
      </c>
      <c r="G34" s="39"/>
      <c r="H34" s="39"/>
      <c r="I34" s="157">
        <v>0.14999999999999999</v>
      </c>
      <c r="J34" s="156">
        <f>ROUND(((SUM(BF122:BF142))*I34),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ROUND((SUM(BG122:BG142)),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ROUND((SUM(BH122:BH142)),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ROUND((SUM(BI122:BI142)),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19. 1. 2022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979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980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981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982</v>
      </c>
      <c r="E100" s="190"/>
      <c r="F100" s="190"/>
      <c r="G100" s="190"/>
      <c r="H100" s="190"/>
      <c r="I100" s="190"/>
      <c r="J100" s="191">
        <f>J134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983</v>
      </c>
      <c r="E101" s="190"/>
      <c r="F101" s="190"/>
      <c r="G101" s="190"/>
      <c r="H101" s="190"/>
      <c r="I101" s="190"/>
      <c r="J101" s="191">
        <f>J138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984</v>
      </c>
      <c r="E102" s="190"/>
      <c r="F102" s="190"/>
      <c r="G102" s="190"/>
      <c r="H102" s="190"/>
      <c r="I102" s="190"/>
      <c r="J102" s="191">
        <f>J140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139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6" t="str">
        <f>E7</f>
        <v>Bytové jádra - Volgogradská 161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D.1 - VRN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19. 1. 2022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29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27</v>
      </c>
      <c r="D119" s="41"/>
      <c r="E119" s="41"/>
      <c r="F119" s="28" t="str">
        <f>IF(E18="","",E18)</f>
        <v>Vyplň údaj</v>
      </c>
      <c r="G119" s="41"/>
      <c r="H119" s="41"/>
      <c r="I119" s="33" t="s">
        <v>31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140</v>
      </c>
      <c r="D121" s="196" t="s">
        <v>58</v>
      </c>
      <c r="E121" s="196" t="s">
        <v>54</v>
      </c>
      <c r="F121" s="196" t="s">
        <v>55</v>
      </c>
      <c r="G121" s="196" t="s">
        <v>141</v>
      </c>
      <c r="H121" s="196" t="s">
        <v>142</v>
      </c>
      <c r="I121" s="196" t="s">
        <v>143</v>
      </c>
      <c r="J121" s="197" t="s">
        <v>118</v>
      </c>
      <c r="K121" s="198" t="s">
        <v>144</v>
      </c>
      <c r="L121" s="199"/>
      <c r="M121" s="101" t="s">
        <v>1</v>
      </c>
      <c r="N121" s="102" t="s">
        <v>37</v>
      </c>
      <c r="O121" s="102" t="s">
        <v>145</v>
      </c>
      <c r="P121" s="102" t="s">
        <v>146</v>
      </c>
      <c r="Q121" s="102" t="s">
        <v>147</v>
      </c>
      <c r="R121" s="102" t="s">
        <v>148</v>
      </c>
      <c r="S121" s="102" t="s">
        <v>149</v>
      </c>
      <c r="T121" s="103" t="s">
        <v>150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151</v>
      </c>
      <c r="D122" s="41"/>
      <c r="E122" s="41"/>
      <c r="F122" s="41"/>
      <c r="G122" s="41"/>
      <c r="H122" s="41"/>
      <c r="I122" s="41"/>
      <c r="J122" s="200">
        <f>BK122</f>
        <v>0</v>
      </c>
      <c r="K122" s="41"/>
      <c r="L122" s="45"/>
      <c r="M122" s="104"/>
      <c r="N122" s="201"/>
      <c r="O122" s="105"/>
      <c r="P122" s="202">
        <f>P123</f>
        <v>0</v>
      </c>
      <c r="Q122" s="105"/>
      <c r="R122" s="202">
        <f>R123</f>
        <v>0</v>
      </c>
      <c r="S122" s="105"/>
      <c r="T122" s="203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72</v>
      </c>
      <c r="AU122" s="18" t="s">
        <v>120</v>
      </c>
      <c r="BK122" s="204">
        <f>BK123</f>
        <v>0</v>
      </c>
    </row>
    <row r="123" s="12" customFormat="1" ht="25.92" customHeight="1">
      <c r="A123" s="12"/>
      <c r="B123" s="205"/>
      <c r="C123" s="206"/>
      <c r="D123" s="207" t="s">
        <v>72</v>
      </c>
      <c r="E123" s="208" t="s">
        <v>96</v>
      </c>
      <c r="F123" s="208" t="s">
        <v>985</v>
      </c>
      <c r="G123" s="206"/>
      <c r="H123" s="206"/>
      <c r="I123" s="209"/>
      <c r="J123" s="210">
        <f>BK123</f>
        <v>0</v>
      </c>
      <c r="K123" s="206"/>
      <c r="L123" s="211"/>
      <c r="M123" s="212"/>
      <c r="N123" s="213"/>
      <c r="O123" s="213"/>
      <c r="P123" s="214">
        <f>P124+P127+P134+P138+P140</f>
        <v>0</v>
      </c>
      <c r="Q123" s="213"/>
      <c r="R123" s="214">
        <f>R124+R127+R134+R138+R140</f>
        <v>0</v>
      </c>
      <c r="S123" s="213"/>
      <c r="T123" s="215">
        <f>T124+T127+T134+T138+T140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6" t="s">
        <v>198</v>
      </c>
      <c r="AT123" s="217" t="s">
        <v>72</v>
      </c>
      <c r="AU123" s="217" t="s">
        <v>73</v>
      </c>
      <c r="AY123" s="216" t="s">
        <v>154</v>
      </c>
      <c r="BK123" s="218">
        <f>BK124+BK127+BK134+BK138+BK140</f>
        <v>0</v>
      </c>
    </row>
    <row r="124" s="12" customFormat="1" ht="22.8" customHeight="1">
      <c r="A124" s="12"/>
      <c r="B124" s="205"/>
      <c r="C124" s="206"/>
      <c r="D124" s="207" t="s">
        <v>72</v>
      </c>
      <c r="E124" s="219" t="s">
        <v>986</v>
      </c>
      <c r="F124" s="219" t="s">
        <v>987</v>
      </c>
      <c r="G124" s="206"/>
      <c r="H124" s="206"/>
      <c r="I124" s="209"/>
      <c r="J124" s="220">
        <f>BK124</f>
        <v>0</v>
      </c>
      <c r="K124" s="206"/>
      <c r="L124" s="211"/>
      <c r="M124" s="212"/>
      <c r="N124" s="213"/>
      <c r="O124" s="213"/>
      <c r="P124" s="214">
        <f>SUM(P125:P126)</f>
        <v>0</v>
      </c>
      <c r="Q124" s="213"/>
      <c r="R124" s="214">
        <f>SUM(R125:R126)</f>
        <v>0</v>
      </c>
      <c r="S124" s="213"/>
      <c r="T124" s="215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6" t="s">
        <v>198</v>
      </c>
      <c r="AT124" s="217" t="s">
        <v>72</v>
      </c>
      <c r="AU124" s="217" t="s">
        <v>81</v>
      </c>
      <c r="AY124" s="216" t="s">
        <v>154</v>
      </c>
      <c r="BK124" s="218">
        <f>SUM(BK125:BK126)</f>
        <v>0</v>
      </c>
    </row>
    <row r="125" s="2" customFormat="1" ht="16.5" customHeight="1">
      <c r="A125" s="39"/>
      <c r="B125" s="40"/>
      <c r="C125" s="221" t="s">
        <v>169</v>
      </c>
      <c r="D125" s="221" t="s">
        <v>157</v>
      </c>
      <c r="E125" s="222" t="s">
        <v>988</v>
      </c>
      <c r="F125" s="223" t="s">
        <v>989</v>
      </c>
      <c r="G125" s="224" t="s">
        <v>990</v>
      </c>
      <c r="H125" s="225">
        <v>1</v>
      </c>
      <c r="I125" s="226"/>
      <c r="J125" s="227">
        <f>ROUND(I125*H125,2)</f>
        <v>0</v>
      </c>
      <c r="K125" s="228"/>
      <c r="L125" s="45"/>
      <c r="M125" s="229" t="s">
        <v>1</v>
      </c>
      <c r="N125" s="230" t="s">
        <v>39</v>
      </c>
      <c r="O125" s="92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3" t="s">
        <v>991</v>
      </c>
      <c r="AT125" s="233" t="s">
        <v>157</v>
      </c>
      <c r="AU125" s="233" t="s">
        <v>104</v>
      </c>
      <c r="AY125" s="18" t="s">
        <v>154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8" t="s">
        <v>104</v>
      </c>
      <c r="BK125" s="234">
        <f>ROUND(I125*H125,2)</f>
        <v>0</v>
      </c>
      <c r="BL125" s="18" t="s">
        <v>991</v>
      </c>
      <c r="BM125" s="233" t="s">
        <v>992</v>
      </c>
    </row>
    <row r="126" s="2" customFormat="1">
      <c r="A126" s="39"/>
      <c r="B126" s="40"/>
      <c r="C126" s="41"/>
      <c r="D126" s="237" t="s">
        <v>266</v>
      </c>
      <c r="E126" s="41"/>
      <c r="F126" s="290" t="s">
        <v>993</v>
      </c>
      <c r="G126" s="41"/>
      <c r="H126" s="41"/>
      <c r="I126" s="291"/>
      <c r="J126" s="41"/>
      <c r="K126" s="41"/>
      <c r="L126" s="45"/>
      <c r="M126" s="292"/>
      <c r="N126" s="293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266</v>
      </c>
      <c r="AU126" s="18" t="s">
        <v>104</v>
      </c>
    </row>
    <row r="127" s="12" customFormat="1" ht="22.8" customHeight="1">
      <c r="A127" s="12"/>
      <c r="B127" s="205"/>
      <c r="C127" s="206"/>
      <c r="D127" s="207" t="s">
        <v>72</v>
      </c>
      <c r="E127" s="219" t="s">
        <v>994</v>
      </c>
      <c r="F127" s="219" t="s">
        <v>995</v>
      </c>
      <c r="G127" s="206"/>
      <c r="H127" s="206"/>
      <c r="I127" s="209"/>
      <c r="J127" s="220">
        <f>BK127</f>
        <v>0</v>
      </c>
      <c r="K127" s="206"/>
      <c r="L127" s="211"/>
      <c r="M127" s="212"/>
      <c r="N127" s="213"/>
      <c r="O127" s="213"/>
      <c r="P127" s="214">
        <f>SUM(P128:P133)</f>
        <v>0</v>
      </c>
      <c r="Q127" s="213"/>
      <c r="R127" s="214">
        <f>SUM(R128:R133)</f>
        <v>0</v>
      </c>
      <c r="S127" s="213"/>
      <c r="T127" s="215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6" t="s">
        <v>198</v>
      </c>
      <c r="AT127" s="217" t="s">
        <v>72</v>
      </c>
      <c r="AU127" s="217" t="s">
        <v>81</v>
      </c>
      <c r="AY127" s="216" t="s">
        <v>154</v>
      </c>
      <c r="BK127" s="218">
        <f>SUM(BK128:BK133)</f>
        <v>0</v>
      </c>
    </row>
    <row r="128" s="2" customFormat="1" ht="16.5" customHeight="1">
      <c r="A128" s="39"/>
      <c r="B128" s="40"/>
      <c r="C128" s="221" t="s">
        <v>81</v>
      </c>
      <c r="D128" s="221" t="s">
        <v>157</v>
      </c>
      <c r="E128" s="222" t="s">
        <v>996</v>
      </c>
      <c r="F128" s="223" t="s">
        <v>995</v>
      </c>
      <c r="G128" s="224" t="s">
        <v>669</v>
      </c>
      <c r="H128" s="225">
        <v>1</v>
      </c>
      <c r="I128" s="226"/>
      <c r="J128" s="227">
        <f>ROUND(I128*H128,2)</f>
        <v>0</v>
      </c>
      <c r="K128" s="228"/>
      <c r="L128" s="45"/>
      <c r="M128" s="229" t="s">
        <v>1</v>
      </c>
      <c r="N128" s="230" t="s">
        <v>39</v>
      </c>
      <c r="O128" s="92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161</v>
      </c>
      <c r="AT128" s="233" t="s">
        <v>157</v>
      </c>
      <c r="AU128" s="233" t="s">
        <v>104</v>
      </c>
      <c r="AY128" s="18" t="s">
        <v>154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104</v>
      </c>
      <c r="BK128" s="234">
        <f>ROUND(I128*H128,2)</f>
        <v>0</v>
      </c>
      <c r="BL128" s="18" t="s">
        <v>161</v>
      </c>
      <c r="BM128" s="233" t="s">
        <v>104</v>
      </c>
    </row>
    <row r="129" s="2" customFormat="1">
      <c r="A129" s="39"/>
      <c r="B129" s="40"/>
      <c r="C129" s="41"/>
      <c r="D129" s="237" t="s">
        <v>266</v>
      </c>
      <c r="E129" s="41"/>
      <c r="F129" s="290" t="s">
        <v>997</v>
      </c>
      <c r="G129" s="41"/>
      <c r="H129" s="41"/>
      <c r="I129" s="291"/>
      <c r="J129" s="41"/>
      <c r="K129" s="41"/>
      <c r="L129" s="45"/>
      <c r="M129" s="292"/>
      <c r="N129" s="293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266</v>
      </c>
      <c r="AU129" s="18" t="s">
        <v>104</v>
      </c>
    </row>
    <row r="130" s="2" customFormat="1" ht="16.5" customHeight="1">
      <c r="A130" s="39"/>
      <c r="B130" s="40"/>
      <c r="C130" s="221" t="s">
        <v>209</v>
      </c>
      <c r="D130" s="221" t="s">
        <v>157</v>
      </c>
      <c r="E130" s="222" t="s">
        <v>998</v>
      </c>
      <c r="F130" s="223" t="s">
        <v>999</v>
      </c>
      <c r="G130" s="224" t="s">
        <v>669</v>
      </c>
      <c r="H130" s="225">
        <v>1</v>
      </c>
      <c r="I130" s="226"/>
      <c r="J130" s="227">
        <f>ROUND(I130*H130,2)</f>
        <v>0</v>
      </c>
      <c r="K130" s="228"/>
      <c r="L130" s="45"/>
      <c r="M130" s="229" t="s">
        <v>1</v>
      </c>
      <c r="N130" s="230" t="s">
        <v>39</v>
      </c>
      <c r="O130" s="92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3" t="s">
        <v>991</v>
      </c>
      <c r="AT130" s="233" t="s">
        <v>157</v>
      </c>
      <c r="AU130" s="233" t="s">
        <v>104</v>
      </c>
      <c r="AY130" s="18" t="s">
        <v>154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104</v>
      </c>
      <c r="BK130" s="234">
        <f>ROUND(I130*H130,2)</f>
        <v>0</v>
      </c>
      <c r="BL130" s="18" t="s">
        <v>991</v>
      </c>
      <c r="BM130" s="233" t="s">
        <v>1000</v>
      </c>
    </row>
    <row r="131" s="2" customFormat="1">
      <c r="A131" s="39"/>
      <c r="B131" s="40"/>
      <c r="C131" s="41"/>
      <c r="D131" s="237" t="s">
        <v>266</v>
      </c>
      <c r="E131" s="41"/>
      <c r="F131" s="290" t="s">
        <v>1001</v>
      </c>
      <c r="G131" s="41"/>
      <c r="H131" s="41"/>
      <c r="I131" s="291"/>
      <c r="J131" s="41"/>
      <c r="K131" s="41"/>
      <c r="L131" s="45"/>
      <c r="M131" s="292"/>
      <c r="N131" s="293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266</v>
      </c>
      <c r="AU131" s="18" t="s">
        <v>104</v>
      </c>
    </row>
    <row r="132" s="2" customFormat="1" ht="16.5" customHeight="1">
      <c r="A132" s="39"/>
      <c r="B132" s="40"/>
      <c r="C132" s="221" t="s">
        <v>205</v>
      </c>
      <c r="D132" s="221" t="s">
        <v>157</v>
      </c>
      <c r="E132" s="222" t="s">
        <v>1002</v>
      </c>
      <c r="F132" s="223" t="s">
        <v>1003</v>
      </c>
      <c r="G132" s="224" t="s">
        <v>669</v>
      </c>
      <c r="H132" s="225">
        <v>1</v>
      </c>
      <c r="I132" s="226"/>
      <c r="J132" s="227">
        <f>ROUND(I132*H132,2)</f>
        <v>0</v>
      </c>
      <c r="K132" s="228"/>
      <c r="L132" s="45"/>
      <c r="M132" s="229" t="s">
        <v>1</v>
      </c>
      <c r="N132" s="230" t="s">
        <v>39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991</v>
      </c>
      <c r="AT132" s="233" t="s">
        <v>157</v>
      </c>
      <c r="AU132" s="233" t="s">
        <v>104</v>
      </c>
      <c r="AY132" s="18" t="s">
        <v>154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104</v>
      </c>
      <c r="BK132" s="234">
        <f>ROUND(I132*H132,2)</f>
        <v>0</v>
      </c>
      <c r="BL132" s="18" t="s">
        <v>991</v>
      </c>
      <c r="BM132" s="233" t="s">
        <v>1004</v>
      </c>
    </row>
    <row r="133" s="2" customFormat="1">
      <c r="A133" s="39"/>
      <c r="B133" s="40"/>
      <c r="C133" s="41"/>
      <c r="D133" s="237" t="s">
        <v>266</v>
      </c>
      <c r="E133" s="41"/>
      <c r="F133" s="290" t="s">
        <v>1005</v>
      </c>
      <c r="G133" s="41"/>
      <c r="H133" s="41"/>
      <c r="I133" s="291"/>
      <c r="J133" s="41"/>
      <c r="K133" s="41"/>
      <c r="L133" s="45"/>
      <c r="M133" s="292"/>
      <c r="N133" s="293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266</v>
      </c>
      <c r="AU133" s="18" t="s">
        <v>104</v>
      </c>
    </row>
    <row r="134" s="12" customFormat="1" ht="22.8" customHeight="1">
      <c r="A134" s="12"/>
      <c r="B134" s="205"/>
      <c r="C134" s="206"/>
      <c r="D134" s="207" t="s">
        <v>72</v>
      </c>
      <c r="E134" s="219" t="s">
        <v>1006</v>
      </c>
      <c r="F134" s="219" t="s">
        <v>1007</v>
      </c>
      <c r="G134" s="206"/>
      <c r="H134" s="206"/>
      <c r="I134" s="209"/>
      <c r="J134" s="220">
        <f>BK134</f>
        <v>0</v>
      </c>
      <c r="K134" s="206"/>
      <c r="L134" s="211"/>
      <c r="M134" s="212"/>
      <c r="N134" s="213"/>
      <c r="O134" s="213"/>
      <c r="P134" s="214">
        <f>SUM(P135:P137)</f>
        <v>0</v>
      </c>
      <c r="Q134" s="213"/>
      <c r="R134" s="214">
        <f>SUM(R135:R137)</f>
        <v>0</v>
      </c>
      <c r="S134" s="213"/>
      <c r="T134" s="215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6" t="s">
        <v>198</v>
      </c>
      <c r="AT134" s="217" t="s">
        <v>72</v>
      </c>
      <c r="AU134" s="217" t="s">
        <v>81</v>
      </c>
      <c r="AY134" s="216" t="s">
        <v>154</v>
      </c>
      <c r="BK134" s="218">
        <f>SUM(BK135:BK137)</f>
        <v>0</v>
      </c>
    </row>
    <row r="135" s="2" customFormat="1" ht="16.5" customHeight="1">
      <c r="A135" s="39"/>
      <c r="B135" s="40"/>
      <c r="C135" s="221" t="s">
        <v>104</v>
      </c>
      <c r="D135" s="221" t="s">
        <v>157</v>
      </c>
      <c r="E135" s="222" t="s">
        <v>1008</v>
      </c>
      <c r="F135" s="223" t="s">
        <v>1009</v>
      </c>
      <c r="G135" s="224" t="s">
        <v>756</v>
      </c>
      <c r="H135" s="225">
        <v>21</v>
      </c>
      <c r="I135" s="226"/>
      <c r="J135" s="227">
        <f>ROUND(I135*H135,2)</f>
        <v>0</v>
      </c>
      <c r="K135" s="228"/>
      <c r="L135" s="45"/>
      <c r="M135" s="229" t="s">
        <v>1</v>
      </c>
      <c r="N135" s="230" t="s">
        <v>39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161</v>
      </c>
      <c r="AT135" s="233" t="s">
        <v>157</v>
      </c>
      <c r="AU135" s="233" t="s">
        <v>104</v>
      </c>
      <c r="AY135" s="18" t="s">
        <v>154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104</v>
      </c>
      <c r="BK135" s="234">
        <f>ROUND(I135*H135,2)</f>
        <v>0</v>
      </c>
      <c r="BL135" s="18" t="s">
        <v>161</v>
      </c>
      <c r="BM135" s="233" t="s">
        <v>161</v>
      </c>
    </row>
    <row r="136" s="2" customFormat="1" ht="16.5" customHeight="1">
      <c r="A136" s="39"/>
      <c r="B136" s="40"/>
      <c r="C136" s="221" t="s">
        <v>201</v>
      </c>
      <c r="D136" s="221" t="s">
        <v>157</v>
      </c>
      <c r="E136" s="222" t="s">
        <v>1010</v>
      </c>
      <c r="F136" s="223" t="s">
        <v>1011</v>
      </c>
      <c r="G136" s="224" t="s">
        <v>669</v>
      </c>
      <c r="H136" s="225">
        <v>1</v>
      </c>
      <c r="I136" s="226"/>
      <c r="J136" s="227">
        <f>ROUND(I136*H136,2)</f>
        <v>0</v>
      </c>
      <c r="K136" s="228"/>
      <c r="L136" s="45"/>
      <c r="M136" s="229" t="s">
        <v>1</v>
      </c>
      <c r="N136" s="230" t="s">
        <v>39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161</v>
      </c>
      <c r="AT136" s="233" t="s">
        <v>157</v>
      </c>
      <c r="AU136" s="233" t="s">
        <v>104</v>
      </c>
      <c r="AY136" s="18" t="s">
        <v>154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104</v>
      </c>
      <c r="BK136" s="234">
        <f>ROUND(I136*H136,2)</f>
        <v>0</v>
      </c>
      <c r="BL136" s="18" t="s">
        <v>161</v>
      </c>
      <c r="BM136" s="233" t="s">
        <v>1012</v>
      </c>
    </row>
    <row r="137" s="2" customFormat="1" ht="16.5" customHeight="1">
      <c r="A137" s="39"/>
      <c r="B137" s="40"/>
      <c r="C137" s="221" t="s">
        <v>207</v>
      </c>
      <c r="D137" s="221" t="s">
        <v>157</v>
      </c>
      <c r="E137" s="222" t="s">
        <v>1013</v>
      </c>
      <c r="F137" s="223" t="s">
        <v>1014</v>
      </c>
      <c r="G137" s="224" t="s">
        <v>669</v>
      </c>
      <c r="H137" s="225">
        <v>1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39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161</v>
      </c>
      <c r="AT137" s="233" t="s">
        <v>157</v>
      </c>
      <c r="AU137" s="233" t="s">
        <v>104</v>
      </c>
      <c r="AY137" s="18" t="s">
        <v>154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104</v>
      </c>
      <c r="BK137" s="234">
        <f>ROUND(I137*H137,2)</f>
        <v>0</v>
      </c>
      <c r="BL137" s="18" t="s">
        <v>161</v>
      </c>
      <c r="BM137" s="233" t="s">
        <v>1015</v>
      </c>
    </row>
    <row r="138" s="12" customFormat="1" ht="22.8" customHeight="1">
      <c r="A138" s="12"/>
      <c r="B138" s="205"/>
      <c r="C138" s="206"/>
      <c r="D138" s="207" t="s">
        <v>72</v>
      </c>
      <c r="E138" s="219" t="s">
        <v>1016</v>
      </c>
      <c r="F138" s="219" t="s">
        <v>1017</v>
      </c>
      <c r="G138" s="206"/>
      <c r="H138" s="206"/>
      <c r="I138" s="209"/>
      <c r="J138" s="220">
        <f>BK138</f>
        <v>0</v>
      </c>
      <c r="K138" s="206"/>
      <c r="L138" s="211"/>
      <c r="M138" s="212"/>
      <c r="N138" s="213"/>
      <c r="O138" s="213"/>
      <c r="P138" s="214">
        <f>P139</f>
        <v>0</v>
      </c>
      <c r="Q138" s="213"/>
      <c r="R138" s="214">
        <f>R139</f>
        <v>0</v>
      </c>
      <c r="S138" s="213"/>
      <c r="T138" s="215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6" t="s">
        <v>198</v>
      </c>
      <c r="AT138" s="217" t="s">
        <v>72</v>
      </c>
      <c r="AU138" s="217" t="s">
        <v>81</v>
      </c>
      <c r="AY138" s="216" t="s">
        <v>154</v>
      </c>
      <c r="BK138" s="218">
        <f>BK139</f>
        <v>0</v>
      </c>
    </row>
    <row r="139" s="2" customFormat="1" ht="24.15" customHeight="1">
      <c r="A139" s="39"/>
      <c r="B139" s="40"/>
      <c r="C139" s="221" t="s">
        <v>155</v>
      </c>
      <c r="D139" s="221" t="s">
        <v>157</v>
      </c>
      <c r="E139" s="222" t="s">
        <v>1018</v>
      </c>
      <c r="F139" s="223" t="s">
        <v>1019</v>
      </c>
      <c r="G139" s="224" t="s">
        <v>756</v>
      </c>
      <c r="H139" s="225">
        <v>72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39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161</v>
      </c>
      <c r="AT139" s="233" t="s">
        <v>157</v>
      </c>
      <c r="AU139" s="233" t="s">
        <v>104</v>
      </c>
      <c r="AY139" s="18" t="s">
        <v>154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104</v>
      </c>
      <c r="BK139" s="234">
        <f>ROUND(I139*H139,2)</f>
        <v>0</v>
      </c>
      <c r="BL139" s="18" t="s">
        <v>161</v>
      </c>
      <c r="BM139" s="233" t="s">
        <v>169</v>
      </c>
    </row>
    <row r="140" s="12" customFormat="1" ht="22.8" customHeight="1">
      <c r="A140" s="12"/>
      <c r="B140" s="205"/>
      <c r="C140" s="206"/>
      <c r="D140" s="207" t="s">
        <v>72</v>
      </c>
      <c r="E140" s="219" t="s">
        <v>1020</v>
      </c>
      <c r="F140" s="219" t="s">
        <v>1021</v>
      </c>
      <c r="G140" s="206"/>
      <c r="H140" s="206"/>
      <c r="I140" s="209"/>
      <c r="J140" s="220">
        <f>BK140</f>
        <v>0</v>
      </c>
      <c r="K140" s="206"/>
      <c r="L140" s="211"/>
      <c r="M140" s="212"/>
      <c r="N140" s="213"/>
      <c r="O140" s="213"/>
      <c r="P140" s="214">
        <f>SUM(P141:P142)</f>
        <v>0</v>
      </c>
      <c r="Q140" s="213"/>
      <c r="R140" s="214">
        <f>SUM(R141:R142)</f>
        <v>0</v>
      </c>
      <c r="S140" s="213"/>
      <c r="T140" s="215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6" t="s">
        <v>198</v>
      </c>
      <c r="AT140" s="217" t="s">
        <v>72</v>
      </c>
      <c r="AU140" s="217" t="s">
        <v>81</v>
      </c>
      <c r="AY140" s="216" t="s">
        <v>154</v>
      </c>
      <c r="BK140" s="218">
        <f>SUM(BK141:BK142)</f>
        <v>0</v>
      </c>
    </row>
    <row r="141" s="2" customFormat="1" ht="16.5" customHeight="1">
      <c r="A141" s="39"/>
      <c r="B141" s="40"/>
      <c r="C141" s="221" t="s">
        <v>161</v>
      </c>
      <c r="D141" s="221" t="s">
        <v>157</v>
      </c>
      <c r="E141" s="222" t="s">
        <v>1022</v>
      </c>
      <c r="F141" s="223" t="s">
        <v>1023</v>
      </c>
      <c r="G141" s="224" t="s">
        <v>756</v>
      </c>
      <c r="H141" s="225">
        <v>14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39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161</v>
      </c>
      <c r="AT141" s="233" t="s">
        <v>157</v>
      </c>
      <c r="AU141" s="233" t="s">
        <v>104</v>
      </c>
      <c r="AY141" s="18" t="s">
        <v>154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104</v>
      </c>
      <c r="BK141" s="234">
        <f>ROUND(I141*H141,2)</f>
        <v>0</v>
      </c>
      <c r="BL141" s="18" t="s">
        <v>161</v>
      </c>
      <c r="BM141" s="233" t="s">
        <v>205</v>
      </c>
    </row>
    <row r="142" s="2" customFormat="1" ht="16.5" customHeight="1">
      <c r="A142" s="39"/>
      <c r="B142" s="40"/>
      <c r="C142" s="221" t="s">
        <v>198</v>
      </c>
      <c r="D142" s="221" t="s">
        <v>157</v>
      </c>
      <c r="E142" s="222" t="s">
        <v>1024</v>
      </c>
      <c r="F142" s="223" t="s">
        <v>1025</v>
      </c>
      <c r="G142" s="224" t="s">
        <v>756</v>
      </c>
      <c r="H142" s="225">
        <v>30</v>
      </c>
      <c r="I142" s="226"/>
      <c r="J142" s="227">
        <f>ROUND(I142*H142,2)</f>
        <v>0</v>
      </c>
      <c r="K142" s="228"/>
      <c r="L142" s="45"/>
      <c r="M142" s="295" t="s">
        <v>1</v>
      </c>
      <c r="N142" s="296" t="s">
        <v>39</v>
      </c>
      <c r="O142" s="297"/>
      <c r="P142" s="298">
        <f>O142*H142</f>
        <v>0</v>
      </c>
      <c r="Q142" s="298">
        <v>0</v>
      </c>
      <c r="R142" s="298">
        <f>Q142*H142</f>
        <v>0</v>
      </c>
      <c r="S142" s="298">
        <v>0</v>
      </c>
      <c r="T142" s="29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161</v>
      </c>
      <c r="AT142" s="233" t="s">
        <v>157</v>
      </c>
      <c r="AU142" s="233" t="s">
        <v>104</v>
      </c>
      <c r="AY142" s="18" t="s">
        <v>154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104</v>
      </c>
      <c r="BK142" s="234">
        <f>ROUND(I142*H142,2)</f>
        <v>0</v>
      </c>
      <c r="BL142" s="18" t="s">
        <v>161</v>
      </c>
      <c r="BM142" s="233" t="s">
        <v>201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LEO4ZRpkxzLE1qdJe1G5JD6OoyZ/fXCl5BktxB9zuoSpitY0tKtzG/AKrA+P/iDmTtK+6DCJ5/dRAsiDte+RuA==" hashValue="IWH1IznM27bnAOfJd8xw+aynQvYFQToNLkCGSzohIA+ht0U1Fzm3Nqs68pyLkDIscTSfdDEjjT+JzIhok1IshQ==" algorithmName="SHA-512" password="CC35"/>
  <autoFilter ref="C121:K1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81</v>
      </c>
    </row>
    <row r="4" s="1" customFormat="1" ht="24.96" customHeight="1">
      <c r="B4" s="21"/>
      <c r="D4" s="140" t="s">
        <v>108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Bytové jádra - Volgogradská 161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1026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19. 1. 2022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26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27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29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26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31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26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33</v>
      </c>
      <c r="E30" s="39"/>
      <c r="F30" s="39"/>
      <c r="G30" s="39"/>
      <c r="H30" s="39"/>
      <c r="I30" s="39"/>
      <c r="J30" s="153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35</v>
      </c>
      <c r="G32" s="39"/>
      <c r="H32" s="39"/>
      <c r="I32" s="154" t="s">
        <v>34</v>
      </c>
      <c r="J32" s="154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37</v>
      </c>
      <c r="E33" s="142" t="s">
        <v>38</v>
      </c>
      <c r="F33" s="156">
        <f>ROUND((SUM(BE123:BE183)),  2)</f>
        <v>0</v>
      </c>
      <c r="G33" s="39"/>
      <c r="H33" s="39"/>
      <c r="I33" s="157">
        <v>0.20999999999999999</v>
      </c>
      <c r="J33" s="156">
        <f>ROUND(((SUM(BE123:BE183))*I33),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39</v>
      </c>
      <c r="F34" s="156">
        <f>ROUND((SUM(BF123:BF183)),  2)</f>
        <v>0</v>
      </c>
      <c r="G34" s="39"/>
      <c r="H34" s="39"/>
      <c r="I34" s="157">
        <v>0.14999999999999999</v>
      </c>
      <c r="J34" s="156">
        <f>ROUND(((SUM(BF123:BF183))*I34),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40</v>
      </c>
      <c r="F35" s="156">
        <f>ROUND((SUM(BG123:BG183)),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41</v>
      </c>
      <c r="F36" s="156">
        <f>ROUND((SUM(BH123:BH183)),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42</v>
      </c>
      <c r="F37" s="156">
        <f>ROUND((SUM(BI123:BI183)),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43</v>
      </c>
      <c r="E39" s="160"/>
      <c r="F39" s="160"/>
      <c r="G39" s="161" t="s">
        <v>44</v>
      </c>
      <c r="H39" s="162" t="s">
        <v>45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46</v>
      </c>
      <c r="E50" s="166"/>
      <c r="F50" s="166"/>
      <c r="G50" s="165" t="s">
        <v>47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48</v>
      </c>
      <c r="E61" s="168"/>
      <c r="F61" s="169" t="s">
        <v>49</v>
      </c>
      <c r="G61" s="167" t="s">
        <v>48</v>
      </c>
      <c r="H61" s="168"/>
      <c r="I61" s="168"/>
      <c r="J61" s="170" t="s">
        <v>49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50</v>
      </c>
      <c r="E65" s="171"/>
      <c r="F65" s="171"/>
      <c r="G65" s="165" t="s">
        <v>51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48</v>
      </c>
      <c r="E76" s="168"/>
      <c r="F76" s="169" t="s">
        <v>49</v>
      </c>
      <c r="G76" s="167" t="s">
        <v>48</v>
      </c>
      <c r="H76" s="168"/>
      <c r="I76" s="168"/>
      <c r="J76" s="170" t="s">
        <v>49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Bytové jádra - Volgogradská 161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Plynovodní přípojka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19. 1. 2022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117</v>
      </c>
      <c r="D94" s="178"/>
      <c r="E94" s="178"/>
      <c r="F94" s="178"/>
      <c r="G94" s="178"/>
      <c r="H94" s="178"/>
      <c r="I94" s="178"/>
      <c r="J94" s="179" t="s">
        <v>118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119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120</v>
      </c>
    </row>
    <row r="97" s="9" customFormat="1" ht="24.96" customHeight="1">
      <c r="A97" s="9"/>
      <c r="B97" s="181"/>
      <c r="C97" s="182"/>
      <c r="D97" s="183" t="s">
        <v>121</v>
      </c>
      <c r="E97" s="184"/>
      <c r="F97" s="184"/>
      <c r="G97" s="184"/>
      <c r="H97" s="184"/>
      <c r="I97" s="184"/>
      <c r="J97" s="185">
        <f>J124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1027</v>
      </c>
      <c r="E98" s="190"/>
      <c r="F98" s="190"/>
      <c r="G98" s="190"/>
      <c r="H98" s="190"/>
      <c r="I98" s="190"/>
      <c r="J98" s="191">
        <f>J125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123</v>
      </c>
      <c r="E99" s="190"/>
      <c r="F99" s="190"/>
      <c r="G99" s="190"/>
      <c r="H99" s="190"/>
      <c r="I99" s="190"/>
      <c r="J99" s="191">
        <f>J162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1028</v>
      </c>
      <c r="E100" s="190"/>
      <c r="F100" s="190"/>
      <c r="G100" s="190"/>
      <c r="H100" s="190"/>
      <c r="I100" s="190"/>
      <c r="J100" s="191">
        <f>J166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1"/>
      <c r="C101" s="182"/>
      <c r="D101" s="183" t="s">
        <v>760</v>
      </c>
      <c r="E101" s="184"/>
      <c r="F101" s="184"/>
      <c r="G101" s="184"/>
      <c r="H101" s="184"/>
      <c r="I101" s="184"/>
      <c r="J101" s="185">
        <f>J169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7"/>
      <c r="C102" s="188"/>
      <c r="D102" s="189" t="s">
        <v>761</v>
      </c>
      <c r="E102" s="190"/>
      <c r="F102" s="190"/>
      <c r="G102" s="190"/>
      <c r="H102" s="190"/>
      <c r="I102" s="190"/>
      <c r="J102" s="191">
        <f>J170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1"/>
      <c r="C103" s="182"/>
      <c r="D103" s="183" t="s">
        <v>628</v>
      </c>
      <c r="E103" s="184"/>
      <c r="F103" s="184"/>
      <c r="G103" s="184"/>
      <c r="H103" s="184"/>
      <c r="I103" s="184"/>
      <c r="J103" s="185">
        <f>J182</f>
        <v>0</v>
      </c>
      <c r="K103" s="182"/>
      <c r="L103" s="18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139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6" t="str">
        <f>E7</f>
        <v>Bytové jádra - Volgogradská 161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114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02 - Plynovodní přípojka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19. 1. 2022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33" t="s">
        <v>29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27</v>
      </c>
      <c r="D120" s="41"/>
      <c r="E120" s="41"/>
      <c r="F120" s="28" t="str">
        <f>IF(E18="","",E18)</f>
        <v>Vyplň údaj</v>
      </c>
      <c r="G120" s="41"/>
      <c r="H120" s="41"/>
      <c r="I120" s="33" t="s">
        <v>31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3"/>
      <c r="B122" s="194"/>
      <c r="C122" s="195" t="s">
        <v>140</v>
      </c>
      <c r="D122" s="196" t="s">
        <v>58</v>
      </c>
      <c r="E122" s="196" t="s">
        <v>54</v>
      </c>
      <c r="F122" s="196" t="s">
        <v>55</v>
      </c>
      <c r="G122" s="196" t="s">
        <v>141</v>
      </c>
      <c r="H122" s="196" t="s">
        <v>142</v>
      </c>
      <c r="I122" s="196" t="s">
        <v>143</v>
      </c>
      <c r="J122" s="197" t="s">
        <v>118</v>
      </c>
      <c r="K122" s="198" t="s">
        <v>144</v>
      </c>
      <c r="L122" s="199"/>
      <c r="M122" s="101" t="s">
        <v>1</v>
      </c>
      <c r="N122" s="102" t="s">
        <v>37</v>
      </c>
      <c r="O122" s="102" t="s">
        <v>145</v>
      </c>
      <c r="P122" s="102" t="s">
        <v>146</v>
      </c>
      <c r="Q122" s="102" t="s">
        <v>147</v>
      </c>
      <c r="R122" s="102" t="s">
        <v>148</v>
      </c>
      <c r="S122" s="102" t="s">
        <v>149</v>
      </c>
      <c r="T122" s="103" t="s">
        <v>150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9"/>
      <c r="B123" s="40"/>
      <c r="C123" s="108" t="s">
        <v>151</v>
      </c>
      <c r="D123" s="41"/>
      <c r="E123" s="41"/>
      <c r="F123" s="41"/>
      <c r="G123" s="41"/>
      <c r="H123" s="41"/>
      <c r="I123" s="41"/>
      <c r="J123" s="200">
        <f>BK123</f>
        <v>0</v>
      </c>
      <c r="K123" s="41"/>
      <c r="L123" s="45"/>
      <c r="M123" s="104"/>
      <c r="N123" s="201"/>
      <c r="O123" s="105"/>
      <c r="P123" s="202">
        <f>P124+P169+P182</f>
        <v>0</v>
      </c>
      <c r="Q123" s="105"/>
      <c r="R123" s="202">
        <f>R124+R169+R182</f>
        <v>0</v>
      </c>
      <c r="S123" s="105"/>
      <c r="T123" s="203">
        <f>T124+T169+T182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72</v>
      </c>
      <c r="AU123" s="18" t="s">
        <v>120</v>
      </c>
      <c r="BK123" s="204">
        <f>BK124+BK169+BK182</f>
        <v>0</v>
      </c>
    </row>
    <row r="124" s="12" customFormat="1" ht="25.92" customHeight="1">
      <c r="A124" s="12"/>
      <c r="B124" s="205"/>
      <c r="C124" s="206"/>
      <c r="D124" s="207" t="s">
        <v>72</v>
      </c>
      <c r="E124" s="208" t="s">
        <v>152</v>
      </c>
      <c r="F124" s="208" t="s">
        <v>153</v>
      </c>
      <c r="G124" s="206"/>
      <c r="H124" s="206"/>
      <c r="I124" s="209"/>
      <c r="J124" s="210">
        <f>BK124</f>
        <v>0</v>
      </c>
      <c r="K124" s="206"/>
      <c r="L124" s="211"/>
      <c r="M124" s="212"/>
      <c r="N124" s="213"/>
      <c r="O124" s="213"/>
      <c r="P124" s="214">
        <f>P125+P162+P166</f>
        <v>0</v>
      </c>
      <c r="Q124" s="213"/>
      <c r="R124" s="214">
        <f>R125+R162+R166</f>
        <v>0</v>
      </c>
      <c r="S124" s="213"/>
      <c r="T124" s="215">
        <f>T125+T162+T166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6" t="s">
        <v>81</v>
      </c>
      <c r="AT124" s="217" t="s">
        <v>72</v>
      </c>
      <c r="AU124" s="217" t="s">
        <v>73</v>
      </c>
      <c r="AY124" s="216" t="s">
        <v>154</v>
      </c>
      <c r="BK124" s="218">
        <f>BK125+BK162+BK166</f>
        <v>0</v>
      </c>
    </row>
    <row r="125" s="12" customFormat="1" ht="22.8" customHeight="1">
      <c r="A125" s="12"/>
      <c r="B125" s="205"/>
      <c r="C125" s="206"/>
      <c r="D125" s="207" t="s">
        <v>72</v>
      </c>
      <c r="E125" s="219" t="s">
        <v>81</v>
      </c>
      <c r="F125" s="219" t="s">
        <v>1029</v>
      </c>
      <c r="G125" s="206"/>
      <c r="H125" s="206"/>
      <c r="I125" s="209"/>
      <c r="J125" s="220">
        <f>BK125</f>
        <v>0</v>
      </c>
      <c r="K125" s="206"/>
      <c r="L125" s="211"/>
      <c r="M125" s="212"/>
      <c r="N125" s="213"/>
      <c r="O125" s="213"/>
      <c r="P125" s="214">
        <f>SUM(P126:P161)</f>
        <v>0</v>
      </c>
      <c r="Q125" s="213"/>
      <c r="R125" s="214">
        <f>SUM(R126:R161)</f>
        <v>0</v>
      </c>
      <c r="S125" s="213"/>
      <c r="T125" s="215">
        <f>SUM(T126:T161)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6" t="s">
        <v>81</v>
      </c>
      <c r="AT125" s="217" t="s">
        <v>72</v>
      </c>
      <c r="AU125" s="217" t="s">
        <v>81</v>
      </c>
      <c r="AY125" s="216" t="s">
        <v>154</v>
      </c>
      <c r="BK125" s="218">
        <f>SUM(BK126:BK161)</f>
        <v>0</v>
      </c>
    </row>
    <row r="126" s="2" customFormat="1" ht="62.7" customHeight="1">
      <c r="A126" s="39"/>
      <c r="B126" s="40"/>
      <c r="C126" s="221" t="s">
        <v>81</v>
      </c>
      <c r="D126" s="221" t="s">
        <v>157</v>
      </c>
      <c r="E126" s="222" t="s">
        <v>1030</v>
      </c>
      <c r="F126" s="223" t="s">
        <v>1031</v>
      </c>
      <c r="G126" s="224" t="s">
        <v>1032</v>
      </c>
      <c r="H126" s="225">
        <v>4.9409999999999998</v>
      </c>
      <c r="I126" s="226"/>
      <c r="J126" s="227">
        <f>ROUND(I126*H126,2)</f>
        <v>0</v>
      </c>
      <c r="K126" s="228"/>
      <c r="L126" s="45"/>
      <c r="M126" s="229" t="s">
        <v>1</v>
      </c>
      <c r="N126" s="230" t="s">
        <v>39</v>
      </c>
      <c r="O126" s="92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3" t="s">
        <v>161</v>
      </c>
      <c r="AT126" s="233" t="s">
        <v>157</v>
      </c>
      <c r="AU126" s="233" t="s">
        <v>104</v>
      </c>
      <c r="AY126" s="18" t="s">
        <v>154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104</v>
      </c>
      <c r="BK126" s="234">
        <f>ROUND(I126*H126,2)</f>
        <v>0</v>
      </c>
      <c r="BL126" s="18" t="s">
        <v>161</v>
      </c>
      <c r="BM126" s="233" t="s">
        <v>104</v>
      </c>
    </row>
    <row r="127" s="13" customFormat="1">
      <c r="A127" s="13"/>
      <c r="B127" s="235"/>
      <c r="C127" s="236"/>
      <c r="D127" s="237" t="s">
        <v>162</v>
      </c>
      <c r="E127" s="238" t="s">
        <v>1</v>
      </c>
      <c r="F127" s="239" t="s">
        <v>1033</v>
      </c>
      <c r="G127" s="236"/>
      <c r="H127" s="240">
        <v>3.375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162</v>
      </c>
      <c r="AU127" s="246" t="s">
        <v>104</v>
      </c>
      <c r="AV127" s="13" t="s">
        <v>104</v>
      </c>
      <c r="AW127" s="13" t="s">
        <v>30</v>
      </c>
      <c r="AX127" s="13" t="s">
        <v>73</v>
      </c>
      <c r="AY127" s="246" t="s">
        <v>154</v>
      </c>
    </row>
    <row r="128" s="13" customFormat="1">
      <c r="A128" s="13"/>
      <c r="B128" s="235"/>
      <c r="C128" s="236"/>
      <c r="D128" s="237" t="s">
        <v>162</v>
      </c>
      <c r="E128" s="238" t="s">
        <v>1</v>
      </c>
      <c r="F128" s="239" t="s">
        <v>1034</v>
      </c>
      <c r="G128" s="236"/>
      <c r="H128" s="240">
        <v>1.5660000000000001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162</v>
      </c>
      <c r="AU128" s="246" t="s">
        <v>104</v>
      </c>
      <c r="AV128" s="13" t="s">
        <v>104</v>
      </c>
      <c r="AW128" s="13" t="s">
        <v>30</v>
      </c>
      <c r="AX128" s="13" t="s">
        <v>73</v>
      </c>
      <c r="AY128" s="246" t="s">
        <v>154</v>
      </c>
    </row>
    <row r="129" s="14" customFormat="1">
      <c r="A129" s="14"/>
      <c r="B129" s="247"/>
      <c r="C129" s="248"/>
      <c r="D129" s="237" t="s">
        <v>162</v>
      </c>
      <c r="E129" s="249" t="s">
        <v>1</v>
      </c>
      <c r="F129" s="250" t="s">
        <v>164</v>
      </c>
      <c r="G129" s="248"/>
      <c r="H129" s="251">
        <v>4.9409999999999998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162</v>
      </c>
      <c r="AU129" s="257" t="s">
        <v>104</v>
      </c>
      <c r="AV129" s="14" t="s">
        <v>161</v>
      </c>
      <c r="AW129" s="14" t="s">
        <v>30</v>
      </c>
      <c r="AX129" s="14" t="s">
        <v>81</v>
      </c>
      <c r="AY129" s="257" t="s">
        <v>154</v>
      </c>
    </row>
    <row r="130" s="2" customFormat="1" ht="66.75" customHeight="1">
      <c r="A130" s="39"/>
      <c r="B130" s="40"/>
      <c r="C130" s="221" t="s">
        <v>104</v>
      </c>
      <c r="D130" s="221" t="s">
        <v>157</v>
      </c>
      <c r="E130" s="222" t="s">
        <v>1035</v>
      </c>
      <c r="F130" s="223" t="s">
        <v>1036</v>
      </c>
      <c r="G130" s="224" t="s">
        <v>1032</v>
      </c>
      <c r="H130" s="225">
        <v>4.9500000000000002</v>
      </c>
      <c r="I130" s="226"/>
      <c r="J130" s="227">
        <f>ROUND(I130*H130,2)</f>
        <v>0</v>
      </c>
      <c r="K130" s="228"/>
      <c r="L130" s="45"/>
      <c r="M130" s="229" t="s">
        <v>1</v>
      </c>
      <c r="N130" s="230" t="s">
        <v>39</v>
      </c>
      <c r="O130" s="92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3" t="s">
        <v>161</v>
      </c>
      <c r="AT130" s="233" t="s">
        <v>157</v>
      </c>
      <c r="AU130" s="233" t="s">
        <v>104</v>
      </c>
      <c r="AY130" s="18" t="s">
        <v>154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104</v>
      </c>
      <c r="BK130" s="234">
        <f>ROUND(I130*H130,2)</f>
        <v>0</v>
      </c>
      <c r="BL130" s="18" t="s">
        <v>161</v>
      </c>
      <c r="BM130" s="233" t="s">
        <v>161</v>
      </c>
    </row>
    <row r="131" s="2" customFormat="1" ht="55.5" customHeight="1">
      <c r="A131" s="39"/>
      <c r="B131" s="40"/>
      <c r="C131" s="221" t="s">
        <v>155</v>
      </c>
      <c r="D131" s="221" t="s">
        <v>157</v>
      </c>
      <c r="E131" s="222" t="s">
        <v>1037</v>
      </c>
      <c r="F131" s="223" t="s">
        <v>1038</v>
      </c>
      <c r="G131" s="224" t="s">
        <v>1032</v>
      </c>
      <c r="H131" s="225">
        <v>4.9500000000000002</v>
      </c>
      <c r="I131" s="226"/>
      <c r="J131" s="227">
        <f>ROUND(I131*H131,2)</f>
        <v>0</v>
      </c>
      <c r="K131" s="228"/>
      <c r="L131" s="45"/>
      <c r="M131" s="229" t="s">
        <v>1</v>
      </c>
      <c r="N131" s="230" t="s">
        <v>39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161</v>
      </c>
      <c r="AT131" s="233" t="s">
        <v>157</v>
      </c>
      <c r="AU131" s="233" t="s">
        <v>104</v>
      </c>
      <c r="AY131" s="18" t="s">
        <v>154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104</v>
      </c>
      <c r="BK131" s="234">
        <f>ROUND(I131*H131,2)</f>
        <v>0</v>
      </c>
      <c r="BL131" s="18" t="s">
        <v>161</v>
      </c>
      <c r="BM131" s="233" t="s">
        <v>169</v>
      </c>
    </row>
    <row r="132" s="2" customFormat="1" ht="55.5" customHeight="1">
      <c r="A132" s="39"/>
      <c r="B132" s="40"/>
      <c r="C132" s="221" t="s">
        <v>161</v>
      </c>
      <c r="D132" s="221" t="s">
        <v>157</v>
      </c>
      <c r="E132" s="222" t="s">
        <v>1039</v>
      </c>
      <c r="F132" s="223" t="s">
        <v>1040</v>
      </c>
      <c r="G132" s="224" t="s">
        <v>1032</v>
      </c>
      <c r="H132" s="225">
        <v>1.7050000000000001</v>
      </c>
      <c r="I132" s="226"/>
      <c r="J132" s="227">
        <f>ROUND(I132*H132,2)</f>
        <v>0</v>
      </c>
      <c r="K132" s="228"/>
      <c r="L132" s="45"/>
      <c r="M132" s="229" t="s">
        <v>1</v>
      </c>
      <c r="N132" s="230" t="s">
        <v>39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161</v>
      </c>
      <c r="AT132" s="233" t="s">
        <v>157</v>
      </c>
      <c r="AU132" s="233" t="s">
        <v>104</v>
      </c>
      <c r="AY132" s="18" t="s">
        <v>154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104</v>
      </c>
      <c r="BK132" s="234">
        <f>ROUND(I132*H132,2)</f>
        <v>0</v>
      </c>
      <c r="BL132" s="18" t="s">
        <v>161</v>
      </c>
      <c r="BM132" s="233" t="s">
        <v>205</v>
      </c>
    </row>
    <row r="133" s="13" customFormat="1">
      <c r="A133" s="13"/>
      <c r="B133" s="235"/>
      <c r="C133" s="236"/>
      <c r="D133" s="237" t="s">
        <v>162</v>
      </c>
      <c r="E133" s="238" t="s">
        <v>1</v>
      </c>
      <c r="F133" s="239" t="s">
        <v>1041</v>
      </c>
      <c r="G133" s="236"/>
      <c r="H133" s="240">
        <v>1.125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162</v>
      </c>
      <c r="AU133" s="246" t="s">
        <v>104</v>
      </c>
      <c r="AV133" s="13" t="s">
        <v>104</v>
      </c>
      <c r="AW133" s="13" t="s">
        <v>30</v>
      </c>
      <c r="AX133" s="13" t="s">
        <v>73</v>
      </c>
      <c r="AY133" s="246" t="s">
        <v>154</v>
      </c>
    </row>
    <row r="134" s="13" customFormat="1">
      <c r="A134" s="13"/>
      <c r="B134" s="235"/>
      <c r="C134" s="236"/>
      <c r="D134" s="237" t="s">
        <v>162</v>
      </c>
      <c r="E134" s="238" t="s">
        <v>1</v>
      </c>
      <c r="F134" s="239" t="s">
        <v>1042</v>
      </c>
      <c r="G134" s="236"/>
      <c r="H134" s="240">
        <v>0.57999999999999996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162</v>
      </c>
      <c r="AU134" s="246" t="s">
        <v>104</v>
      </c>
      <c r="AV134" s="13" t="s">
        <v>104</v>
      </c>
      <c r="AW134" s="13" t="s">
        <v>30</v>
      </c>
      <c r="AX134" s="13" t="s">
        <v>73</v>
      </c>
      <c r="AY134" s="246" t="s">
        <v>154</v>
      </c>
    </row>
    <row r="135" s="14" customFormat="1">
      <c r="A135" s="14"/>
      <c r="B135" s="247"/>
      <c r="C135" s="248"/>
      <c r="D135" s="237" t="s">
        <v>162</v>
      </c>
      <c r="E135" s="249" t="s">
        <v>1</v>
      </c>
      <c r="F135" s="250" t="s">
        <v>164</v>
      </c>
      <c r="G135" s="248"/>
      <c r="H135" s="251">
        <v>1.7050000000000001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162</v>
      </c>
      <c r="AU135" s="257" t="s">
        <v>104</v>
      </c>
      <c r="AV135" s="14" t="s">
        <v>161</v>
      </c>
      <c r="AW135" s="14" t="s">
        <v>30</v>
      </c>
      <c r="AX135" s="14" t="s">
        <v>81</v>
      </c>
      <c r="AY135" s="257" t="s">
        <v>154</v>
      </c>
    </row>
    <row r="136" s="2" customFormat="1" ht="66.75" customHeight="1">
      <c r="A136" s="39"/>
      <c r="B136" s="40"/>
      <c r="C136" s="221" t="s">
        <v>198</v>
      </c>
      <c r="D136" s="221" t="s">
        <v>157</v>
      </c>
      <c r="E136" s="222" t="s">
        <v>1043</v>
      </c>
      <c r="F136" s="223" t="s">
        <v>1044</v>
      </c>
      <c r="G136" s="224" t="s">
        <v>1032</v>
      </c>
      <c r="H136" s="225">
        <v>17.050000000000001</v>
      </c>
      <c r="I136" s="226"/>
      <c r="J136" s="227">
        <f>ROUND(I136*H136,2)</f>
        <v>0</v>
      </c>
      <c r="K136" s="228"/>
      <c r="L136" s="45"/>
      <c r="M136" s="229" t="s">
        <v>1</v>
      </c>
      <c r="N136" s="230" t="s">
        <v>39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161</v>
      </c>
      <c r="AT136" s="233" t="s">
        <v>157</v>
      </c>
      <c r="AU136" s="233" t="s">
        <v>104</v>
      </c>
      <c r="AY136" s="18" t="s">
        <v>154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104</v>
      </c>
      <c r="BK136" s="234">
        <f>ROUND(I136*H136,2)</f>
        <v>0</v>
      </c>
      <c r="BL136" s="18" t="s">
        <v>161</v>
      </c>
      <c r="BM136" s="233" t="s">
        <v>201</v>
      </c>
    </row>
    <row r="137" s="13" customFormat="1">
      <c r="A137" s="13"/>
      <c r="B137" s="235"/>
      <c r="C137" s="236"/>
      <c r="D137" s="237" t="s">
        <v>162</v>
      </c>
      <c r="E137" s="238" t="s">
        <v>1</v>
      </c>
      <c r="F137" s="239" t="s">
        <v>1045</v>
      </c>
      <c r="G137" s="236"/>
      <c r="H137" s="240">
        <v>17.050000000000001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162</v>
      </c>
      <c r="AU137" s="246" t="s">
        <v>104</v>
      </c>
      <c r="AV137" s="13" t="s">
        <v>104</v>
      </c>
      <c r="AW137" s="13" t="s">
        <v>30</v>
      </c>
      <c r="AX137" s="13" t="s">
        <v>73</v>
      </c>
      <c r="AY137" s="246" t="s">
        <v>154</v>
      </c>
    </row>
    <row r="138" s="14" customFormat="1">
      <c r="A138" s="14"/>
      <c r="B138" s="247"/>
      <c r="C138" s="248"/>
      <c r="D138" s="237" t="s">
        <v>162</v>
      </c>
      <c r="E138" s="249" t="s">
        <v>1</v>
      </c>
      <c r="F138" s="250" t="s">
        <v>164</v>
      </c>
      <c r="G138" s="248"/>
      <c r="H138" s="251">
        <v>17.050000000000001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162</v>
      </c>
      <c r="AU138" s="257" t="s">
        <v>104</v>
      </c>
      <c r="AV138" s="14" t="s">
        <v>161</v>
      </c>
      <c r="AW138" s="14" t="s">
        <v>30</v>
      </c>
      <c r="AX138" s="14" t="s">
        <v>81</v>
      </c>
      <c r="AY138" s="257" t="s">
        <v>154</v>
      </c>
    </row>
    <row r="139" s="2" customFormat="1" ht="16.5" customHeight="1">
      <c r="A139" s="39"/>
      <c r="B139" s="40"/>
      <c r="C139" s="221" t="s">
        <v>169</v>
      </c>
      <c r="D139" s="221" t="s">
        <v>157</v>
      </c>
      <c r="E139" s="222" t="s">
        <v>1046</v>
      </c>
      <c r="F139" s="223" t="s">
        <v>1047</v>
      </c>
      <c r="G139" s="224" t="s">
        <v>1032</v>
      </c>
      <c r="H139" s="225">
        <v>1.7050000000000001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39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161</v>
      </c>
      <c r="AT139" s="233" t="s">
        <v>157</v>
      </c>
      <c r="AU139" s="233" t="s">
        <v>104</v>
      </c>
      <c r="AY139" s="18" t="s">
        <v>154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104</v>
      </c>
      <c r="BK139" s="234">
        <f>ROUND(I139*H139,2)</f>
        <v>0</v>
      </c>
      <c r="BL139" s="18" t="s">
        <v>161</v>
      </c>
      <c r="BM139" s="233" t="s">
        <v>206</v>
      </c>
    </row>
    <row r="140" s="2" customFormat="1" ht="44.25" customHeight="1">
      <c r="A140" s="39"/>
      <c r="B140" s="40"/>
      <c r="C140" s="221" t="s">
        <v>209</v>
      </c>
      <c r="D140" s="221" t="s">
        <v>157</v>
      </c>
      <c r="E140" s="222" t="s">
        <v>1048</v>
      </c>
      <c r="F140" s="223" t="s">
        <v>1049</v>
      </c>
      <c r="G140" s="224" t="s">
        <v>229</v>
      </c>
      <c r="H140" s="225">
        <v>2.899</v>
      </c>
      <c r="I140" s="226"/>
      <c r="J140" s="227">
        <f>ROUND(I140*H140,2)</f>
        <v>0</v>
      </c>
      <c r="K140" s="228"/>
      <c r="L140" s="45"/>
      <c r="M140" s="229" t="s">
        <v>1</v>
      </c>
      <c r="N140" s="230" t="s">
        <v>39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161</v>
      </c>
      <c r="AT140" s="233" t="s">
        <v>157</v>
      </c>
      <c r="AU140" s="233" t="s">
        <v>104</v>
      </c>
      <c r="AY140" s="18" t="s">
        <v>154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104</v>
      </c>
      <c r="BK140" s="234">
        <f>ROUND(I140*H140,2)</f>
        <v>0</v>
      </c>
      <c r="BL140" s="18" t="s">
        <v>161</v>
      </c>
      <c r="BM140" s="233" t="s">
        <v>212</v>
      </c>
    </row>
    <row r="141" s="13" customFormat="1">
      <c r="A141" s="13"/>
      <c r="B141" s="235"/>
      <c r="C141" s="236"/>
      <c r="D141" s="237" t="s">
        <v>162</v>
      </c>
      <c r="E141" s="238" t="s">
        <v>1</v>
      </c>
      <c r="F141" s="239" t="s">
        <v>1050</v>
      </c>
      <c r="G141" s="236"/>
      <c r="H141" s="240">
        <v>1.7050000000000001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162</v>
      </c>
      <c r="AU141" s="246" t="s">
        <v>104</v>
      </c>
      <c r="AV141" s="13" t="s">
        <v>104</v>
      </c>
      <c r="AW141" s="13" t="s">
        <v>30</v>
      </c>
      <c r="AX141" s="13" t="s">
        <v>73</v>
      </c>
      <c r="AY141" s="246" t="s">
        <v>154</v>
      </c>
    </row>
    <row r="142" s="14" customFormat="1">
      <c r="A142" s="14"/>
      <c r="B142" s="247"/>
      <c r="C142" s="248"/>
      <c r="D142" s="237" t="s">
        <v>162</v>
      </c>
      <c r="E142" s="249" t="s">
        <v>1</v>
      </c>
      <c r="F142" s="250" t="s">
        <v>164</v>
      </c>
      <c r="G142" s="248"/>
      <c r="H142" s="251">
        <v>1.7050000000000001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162</v>
      </c>
      <c r="AU142" s="257" t="s">
        <v>104</v>
      </c>
      <c r="AV142" s="14" t="s">
        <v>161</v>
      </c>
      <c r="AW142" s="14" t="s">
        <v>30</v>
      </c>
      <c r="AX142" s="14" t="s">
        <v>73</v>
      </c>
      <c r="AY142" s="257" t="s">
        <v>154</v>
      </c>
    </row>
    <row r="143" s="13" customFormat="1">
      <c r="A143" s="13"/>
      <c r="B143" s="235"/>
      <c r="C143" s="236"/>
      <c r="D143" s="237" t="s">
        <v>162</v>
      </c>
      <c r="E143" s="238" t="s">
        <v>1</v>
      </c>
      <c r="F143" s="239" t="s">
        <v>1051</v>
      </c>
      <c r="G143" s="236"/>
      <c r="H143" s="240">
        <v>2.899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162</v>
      </c>
      <c r="AU143" s="246" t="s">
        <v>104</v>
      </c>
      <c r="AV143" s="13" t="s">
        <v>104</v>
      </c>
      <c r="AW143" s="13" t="s">
        <v>30</v>
      </c>
      <c r="AX143" s="13" t="s">
        <v>73</v>
      </c>
      <c r="AY143" s="246" t="s">
        <v>154</v>
      </c>
    </row>
    <row r="144" s="14" customFormat="1">
      <c r="A144" s="14"/>
      <c r="B144" s="247"/>
      <c r="C144" s="248"/>
      <c r="D144" s="237" t="s">
        <v>162</v>
      </c>
      <c r="E144" s="249" t="s">
        <v>1</v>
      </c>
      <c r="F144" s="250" t="s">
        <v>164</v>
      </c>
      <c r="G144" s="248"/>
      <c r="H144" s="251">
        <v>2.899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162</v>
      </c>
      <c r="AU144" s="257" t="s">
        <v>104</v>
      </c>
      <c r="AV144" s="14" t="s">
        <v>161</v>
      </c>
      <c r="AW144" s="14" t="s">
        <v>30</v>
      </c>
      <c r="AX144" s="14" t="s">
        <v>81</v>
      </c>
      <c r="AY144" s="257" t="s">
        <v>154</v>
      </c>
    </row>
    <row r="145" s="2" customFormat="1" ht="37.8" customHeight="1">
      <c r="A145" s="39"/>
      <c r="B145" s="40"/>
      <c r="C145" s="221" t="s">
        <v>205</v>
      </c>
      <c r="D145" s="221" t="s">
        <v>157</v>
      </c>
      <c r="E145" s="222" t="s">
        <v>1052</v>
      </c>
      <c r="F145" s="223" t="s">
        <v>1053</v>
      </c>
      <c r="G145" s="224" t="s">
        <v>1032</v>
      </c>
      <c r="H145" s="225">
        <v>3.2400000000000002</v>
      </c>
      <c r="I145" s="226"/>
      <c r="J145" s="227">
        <f>ROUND(I145*H145,2)</f>
        <v>0</v>
      </c>
      <c r="K145" s="228"/>
      <c r="L145" s="45"/>
      <c r="M145" s="229" t="s">
        <v>1</v>
      </c>
      <c r="N145" s="230" t="s">
        <v>39</v>
      </c>
      <c r="O145" s="92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161</v>
      </c>
      <c r="AT145" s="233" t="s">
        <v>157</v>
      </c>
      <c r="AU145" s="233" t="s">
        <v>104</v>
      </c>
      <c r="AY145" s="18" t="s">
        <v>154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104</v>
      </c>
      <c r="BK145" s="234">
        <f>ROUND(I145*H145,2)</f>
        <v>0</v>
      </c>
      <c r="BL145" s="18" t="s">
        <v>161</v>
      </c>
      <c r="BM145" s="233" t="s">
        <v>218</v>
      </c>
    </row>
    <row r="146" s="2" customFormat="1" ht="62.7" customHeight="1">
      <c r="A146" s="39"/>
      <c r="B146" s="40"/>
      <c r="C146" s="221" t="s">
        <v>207</v>
      </c>
      <c r="D146" s="221" t="s">
        <v>157</v>
      </c>
      <c r="E146" s="222" t="s">
        <v>1054</v>
      </c>
      <c r="F146" s="223" t="s">
        <v>1055</v>
      </c>
      <c r="G146" s="224" t="s">
        <v>1032</v>
      </c>
      <c r="H146" s="225">
        <v>1.194</v>
      </c>
      <c r="I146" s="226"/>
      <c r="J146" s="227">
        <f>ROUND(I146*H146,2)</f>
        <v>0</v>
      </c>
      <c r="K146" s="228"/>
      <c r="L146" s="45"/>
      <c r="M146" s="229" t="s">
        <v>1</v>
      </c>
      <c r="N146" s="230" t="s">
        <v>39</v>
      </c>
      <c r="O146" s="92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161</v>
      </c>
      <c r="AT146" s="233" t="s">
        <v>157</v>
      </c>
      <c r="AU146" s="233" t="s">
        <v>104</v>
      </c>
      <c r="AY146" s="18" t="s">
        <v>154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104</v>
      </c>
      <c r="BK146" s="234">
        <f>ROUND(I146*H146,2)</f>
        <v>0</v>
      </c>
      <c r="BL146" s="18" t="s">
        <v>161</v>
      </c>
      <c r="BM146" s="233" t="s">
        <v>638</v>
      </c>
    </row>
    <row r="147" s="13" customFormat="1">
      <c r="A147" s="13"/>
      <c r="B147" s="235"/>
      <c r="C147" s="236"/>
      <c r="D147" s="237" t="s">
        <v>162</v>
      </c>
      <c r="E147" s="238" t="s">
        <v>1</v>
      </c>
      <c r="F147" s="239" t="s">
        <v>1056</v>
      </c>
      <c r="G147" s="236"/>
      <c r="H147" s="240">
        <v>0.78800000000000003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162</v>
      </c>
      <c r="AU147" s="246" t="s">
        <v>104</v>
      </c>
      <c r="AV147" s="13" t="s">
        <v>104</v>
      </c>
      <c r="AW147" s="13" t="s">
        <v>30</v>
      </c>
      <c r="AX147" s="13" t="s">
        <v>73</v>
      </c>
      <c r="AY147" s="246" t="s">
        <v>154</v>
      </c>
    </row>
    <row r="148" s="13" customFormat="1">
      <c r="A148" s="13"/>
      <c r="B148" s="235"/>
      <c r="C148" s="236"/>
      <c r="D148" s="237" t="s">
        <v>162</v>
      </c>
      <c r="E148" s="238" t="s">
        <v>1</v>
      </c>
      <c r="F148" s="239" t="s">
        <v>1057</v>
      </c>
      <c r="G148" s="236"/>
      <c r="H148" s="240">
        <v>0.40600000000000003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162</v>
      </c>
      <c r="AU148" s="246" t="s">
        <v>104</v>
      </c>
      <c r="AV148" s="13" t="s">
        <v>104</v>
      </c>
      <c r="AW148" s="13" t="s">
        <v>30</v>
      </c>
      <c r="AX148" s="13" t="s">
        <v>73</v>
      </c>
      <c r="AY148" s="246" t="s">
        <v>154</v>
      </c>
    </row>
    <row r="149" s="14" customFormat="1">
      <c r="A149" s="14"/>
      <c r="B149" s="247"/>
      <c r="C149" s="248"/>
      <c r="D149" s="237" t="s">
        <v>162</v>
      </c>
      <c r="E149" s="249" t="s">
        <v>1</v>
      </c>
      <c r="F149" s="250" t="s">
        <v>164</v>
      </c>
      <c r="G149" s="248"/>
      <c r="H149" s="251">
        <v>1.194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162</v>
      </c>
      <c r="AU149" s="257" t="s">
        <v>104</v>
      </c>
      <c r="AV149" s="14" t="s">
        <v>161</v>
      </c>
      <c r="AW149" s="14" t="s">
        <v>30</v>
      </c>
      <c r="AX149" s="14" t="s">
        <v>81</v>
      </c>
      <c r="AY149" s="257" t="s">
        <v>154</v>
      </c>
    </row>
    <row r="150" s="2" customFormat="1" ht="16.5" customHeight="1">
      <c r="A150" s="39"/>
      <c r="B150" s="40"/>
      <c r="C150" s="279" t="s">
        <v>201</v>
      </c>
      <c r="D150" s="279" t="s">
        <v>202</v>
      </c>
      <c r="E150" s="280" t="s">
        <v>1058</v>
      </c>
      <c r="F150" s="281" t="s">
        <v>1059</v>
      </c>
      <c r="G150" s="282" t="s">
        <v>229</v>
      </c>
      <c r="H150" s="283">
        <v>2.3879999999999999</v>
      </c>
      <c r="I150" s="284"/>
      <c r="J150" s="285">
        <f>ROUND(I150*H150,2)</f>
        <v>0</v>
      </c>
      <c r="K150" s="286"/>
      <c r="L150" s="287"/>
      <c r="M150" s="288" t="s">
        <v>1</v>
      </c>
      <c r="N150" s="289" t="s">
        <v>39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205</v>
      </c>
      <c r="AT150" s="233" t="s">
        <v>202</v>
      </c>
      <c r="AU150" s="233" t="s">
        <v>104</v>
      </c>
      <c r="AY150" s="18" t="s">
        <v>154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104</v>
      </c>
      <c r="BK150" s="234">
        <f>ROUND(I150*H150,2)</f>
        <v>0</v>
      </c>
      <c r="BL150" s="18" t="s">
        <v>161</v>
      </c>
      <c r="BM150" s="233" t="s">
        <v>230</v>
      </c>
    </row>
    <row r="151" s="13" customFormat="1">
      <c r="A151" s="13"/>
      <c r="B151" s="235"/>
      <c r="C151" s="236"/>
      <c r="D151" s="237" t="s">
        <v>162</v>
      </c>
      <c r="E151" s="238" t="s">
        <v>1</v>
      </c>
      <c r="F151" s="239" t="s">
        <v>1060</v>
      </c>
      <c r="G151" s="236"/>
      <c r="H151" s="240">
        <v>2.3879999999999999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162</v>
      </c>
      <c r="AU151" s="246" t="s">
        <v>104</v>
      </c>
      <c r="AV151" s="13" t="s">
        <v>104</v>
      </c>
      <c r="AW151" s="13" t="s">
        <v>30</v>
      </c>
      <c r="AX151" s="13" t="s">
        <v>73</v>
      </c>
      <c r="AY151" s="246" t="s">
        <v>154</v>
      </c>
    </row>
    <row r="152" s="14" customFormat="1">
      <c r="A152" s="14"/>
      <c r="B152" s="247"/>
      <c r="C152" s="248"/>
      <c r="D152" s="237" t="s">
        <v>162</v>
      </c>
      <c r="E152" s="249" t="s">
        <v>1</v>
      </c>
      <c r="F152" s="250" t="s">
        <v>164</v>
      </c>
      <c r="G152" s="248"/>
      <c r="H152" s="251">
        <v>2.3879999999999999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162</v>
      </c>
      <c r="AU152" s="257" t="s">
        <v>104</v>
      </c>
      <c r="AV152" s="14" t="s">
        <v>161</v>
      </c>
      <c r="AW152" s="14" t="s">
        <v>30</v>
      </c>
      <c r="AX152" s="14" t="s">
        <v>81</v>
      </c>
      <c r="AY152" s="257" t="s">
        <v>154</v>
      </c>
    </row>
    <row r="153" s="2" customFormat="1" ht="66.75" customHeight="1">
      <c r="A153" s="39"/>
      <c r="B153" s="40"/>
      <c r="C153" s="221" t="s">
        <v>231</v>
      </c>
      <c r="D153" s="221" t="s">
        <v>157</v>
      </c>
      <c r="E153" s="222" t="s">
        <v>1061</v>
      </c>
      <c r="F153" s="223" t="s">
        <v>1062</v>
      </c>
      <c r="G153" s="224" t="s">
        <v>1032</v>
      </c>
      <c r="H153" s="225">
        <v>1.194</v>
      </c>
      <c r="I153" s="226"/>
      <c r="J153" s="227">
        <f>ROUND(I153*H153,2)</f>
        <v>0</v>
      </c>
      <c r="K153" s="228"/>
      <c r="L153" s="45"/>
      <c r="M153" s="229" t="s">
        <v>1</v>
      </c>
      <c r="N153" s="230" t="s">
        <v>39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161</v>
      </c>
      <c r="AT153" s="233" t="s">
        <v>157</v>
      </c>
      <c r="AU153" s="233" t="s">
        <v>104</v>
      </c>
      <c r="AY153" s="18" t="s">
        <v>154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104</v>
      </c>
      <c r="BK153" s="234">
        <f>ROUND(I153*H153,2)</f>
        <v>0</v>
      </c>
      <c r="BL153" s="18" t="s">
        <v>161</v>
      </c>
      <c r="BM153" s="233" t="s">
        <v>234</v>
      </c>
    </row>
    <row r="154" s="2" customFormat="1" ht="37.8" customHeight="1">
      <c r="A154" s="39"/>
      <c r="B154" s="40"/>
      <c r="C154" s="221" t="s">
        <v>206</v>
      </c>
      <c r="D154" s="221" t="s">
        <v>157</v>
      </c>
      <c r="E154" s="222" t="s">
        <v>1063</v>
      </c>
      <c r="F154" s="223" t="s">
        <v>1064</v>
      </c>
      <c r="G154" s="224" t="s">
        <v>160</v>
      </c>
      <c r="H154" s="225">
        <v>5.4500000000000002</v>
      </c>
      <c r="I154" s="226"/>
      <c r="J154" s="227">
        <f>ROUND(I154*H154,2)</f>
        <v>0</v>
      </c>
      <c r="K154" s="228"/>
      <c r="L154" s="45"/>
      <c r="M154" s="229" t="s">
        <v>1</v>
      </c>
      <c r="N154" s="230" t="s">
        <v>39</v>
      </c>
      <c r="O154" s="92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3" t="s">
        <v>161</v>
      </c>
      <c r="AT154" s="233" t="s">
        <v>157</v>
      </c>
      <c r="AU154" s="233" t="s">
        <v>104</v>
      </c>
      <c r="AY154" s="18" t="s">
        <v>154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8" t="s">
        <v>104</v>
      </c>
      <c r="BK154" s="234">
        <f>ROUND(I154*H154,2)</f>
        <v>0</v>
      </c>
      <c r="BL154" s="18" t="s">
        <v>161</v>
      </c>
      <c r="BM154" s="233" t="s">
        <v>237</v>
      </c>
    </row>
    <row r="155" s="13" customFormat="1">
      <c r="A155" s="13"/>
      <c r="B155" s="235"/>
      <c r="C155" s="236"/>
      <c r="D155" s="237" t="s">
        <v>162</v>
      </c>
      <c r="E155" s="238" t="s">
        <v>1</v>
      </c>
      <c r="F155" s="239" t="s">
        <v>1065</v>
      </c>
      <c r="G155" s="236"/>
      <c r="H155" s="240">
        <v>1.45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162</v>
      </c>
      <c r="AU155" s="246" t="s">
        <v>104</v>
      </c>
      <c r="AV155" s="13" t="s">
        <v>104</v>
      </c>
      <c r="AW155" s="13" t="s">
        <v>30</v>
      </c>
      <c r="AX155" s="13" t="s">
        <v>73</v>
      </c>
      <c r="AY155" s="246" t="s">
        <v>154</v>
      </c>
    </row>
    <row r="156" s="13" customFormat="1">
      <c r="A156" s="13"/>
      <c r="B156" s="235"/>
      <c r="C156" s="236"/>
      <c r="D156" s="237" t="s">
        <v>162</v>
      </c>
      <c r="E156" s="238" t="s">
        <v>1</v>
      </c>
      <c r="F156" s="239" t="s">
        <v>1066</v>
      </c>
      <c r="G156" s="236"/>
      <c r="H156" s="240">
        <v>4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162</v>
      </c>
      <c r="AU156" s="246" t="s">
        <v>104</v>
      </c>
      <c r="AV156" s="13" t="s">
        <v>104</v>
      </c>
      <c r="AW156" s="13" t="s">
        <v>30</v>
      </c>
      <c r="AX156" s="13" t="s">
        <v>73</v>
      </c>
      <c r="AY156" s="246" t="s">
        <v>154</v>
      </c>
    </row>
    <row r="157" s="14" customFormat="1">
      <c r="A157" s="14"/>
      <c r="B157" s="247"/>
      <c r="C157" s="248"/>
      <c r="D157" s="237" t="s">
        <v>162</v>
      </c>
      <c r="E157" s="249" t="s">
        <v>1</v>
      </c>
      <c r="F157" s="250" t="s">
        <v>164</v>
      </c>
      <c r="G157" s="248"/>
      <c r="H157" s="251">
        <v>5.4500000000000002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162</v>
      </c>
      <c r="AU157" s="257" t="s">
        <v>104</v>
      </c>
      <c r="AV157" s="14" t="s">
        <v>161</v>
      </c>
      <c r="AW157" s="14" t="s">
        <v>30</v>
      </c>
      <c r="AX157" s="14" t="s">
        <v>81</v>
      </c>
      <c r="AY157" s="257" t="s">
        <v>154</v>
      </c>
    </row>
    <row r="158" s="2" customFormat="1" ht="37.8" customHeight="1">
      <c r="A158" s="39"/>
      <c r="B158" s="40"/>
      <c r="C158" s="221" t="s">
        <v>239</v>
      </c>
      <c r="D158" s="221" t="s">
        <v>157</v>
      </c>
      <c r="E158" s="222" t="s">
        <v>1067</v>
      </c>
      <c r="F158" s="223" t="s">
        <v>1068</v>
      </c>
      <c r="G158" s="224" t="s">
        <v>160</v>
      </c>
      <c r="H158" s="225">
        <v>5.4500000000000002</v>
      </c>
      <c r="I158" s="226"/>
      <c r="J158" s="227">
        <f>ROUND(I158*H158,2)</f>
        <v>0</v>
      </c>
      <c r="K158" s="228"/>
      <c r="L158" s="45"/>
      <c r="M158" s="229" t="s">
        <v>1</v>
      </c>
      <c r="N158" s="230" t="s">
        <v>39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161</v>
      </c>
      <c r="AT158" s="233" t="s">
        <v>157</v>
      </c>
      <c r="AU158" s="233" t="s">
        <v>104</v>
      </c>
      <c r="AY158" s="18" t="s">
        <v>154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104</v>
      </c>
      <c r="BK158" s="234">
        <f>ROUND(I158*H158,2)</f>
        <v>0</v>
      </c>
      <c r="BL158" s="18" t="s">
        <v>161</v>
      </c>
      <c r="BM158" s="233" t="s">
        <v>242</v>
      </c>
    </row>
    <row r="159" s="2" customFormat="1" ht="16.5" customHeight="1">
      <c r="A159" s="39"/>
      <c r="B159" s="40"/>
      <c r="C159" s="279" t="s">
        <v>212</v>
      </c>
      <c r="D159" s="279" t="s">
        <v>202</v>
      </c>
      <c r="E159" s="280" t="s">
        <v>1069</v>
      </c>
      <c r="F159" s="281" t="s">
        <v>1070</v>
      </c>
      <c r="G159" s="282" t="s">
        <v>263</v>
      </c>
      <c r="H159" s="283">
        <v>0.082000000000000003</v>
      </c>
      <c r="I159" s="284"/>
      <c r="J159" s="285">
        <f>ROUND(I159*H159,2)</f>
        <v>0</v>
      </c>
      <c r="K159" s="286"/>
      <c r="L159" s="287"/>
      <c r="M159" s="288" t="s">
        <v>1</v>
      </c>
      <c r="N159" s="289" t="s">
        <v>39</v>
      </c>
      <c r="O159" s="92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3" t="s">
        <v>205</v>
      </c>
      <c r="AT159" s="233" t="s">
        <v>202</v>
      </c>
      <c r="AU159" s="233" t="s">
        <v>104</v>
      </c>
      <c r="AY159" s="18" t="s">
        <v>154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8" t="s">
        <v>104</v>
      </c>
      <c r="BK159" s="234">
        <f>ROUND(I159*H159,2)</f>
        <v>0</v>
      </c>
      <c r="BL159" s="18" t="s">
        <v>161</v>
      </c>
      <c r="BM159" s="233" t="s">
        <v>247</v>
      </c>
    </row>
    <row r="160" s="13" customFormat="1">
      <c r="A160" s="13"/>
      <c r="B160" s="235"/>
      <c r="C160" s="236"/>
      <c r="D160" s="237" t="s">
        <v>162</v>
      </c>
      <c r="E160" s="238" t="s">
        <v>1</v>
      </c>
      <c r="F160" s="239" t="s">
        <v>1071</v>
      </c>
      <c r="G160" s="236"/>
      <c r="H160" s="240">
        <v>0.082000000000000003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162</v>
      </c>
      <c r="AU160" s="246" t="s">
        <v>104</v>
      </c>
      <c r="AV160" s="13" t="s">
        <v>104</v>
      </c>
      <c r="AW160" s="13" t="s">
        <v>30</v>
      </c>
      <c r="AX160" s="13" t="s">
        <v>73</v>
      </c>
      <c r="AY160" s="246" t="s">
        <v>154</v>
      </c>
    </row>
    <row r="161" s="14" customFormat="1">
      <c r="A161" s="14"/>
      <c r="B161" s="247"/>
      <c r="C161" s="248"/>
      <c r="D161" s="237" t="s">
        <v>162</v>
      </c>
      <c r="E161" s="249" t="s">
        <v>1</v>
      </c>
      <c r="F161" s="250" t="s">
        <v>164</v>
      </c>
      <c r="G161" s="248"/>
      <c r="H161" s="251">
        <v>0.082000000000000003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162</v>
      </c>
      <c r="AU161" s="257" t="s">
        <v>104</v>
      </c>
      <c r="AV161" s="14" t="s">
        <v>161</v>
      </c>
      <c r="AW161" s="14" t="s">
        <v>30</v>
      </c>
      <c r="AX161" s="14" t="s">
        <v>81</v>
      </c>
      <c r="AY161" s="257" t="s">
        <v>154</v>
      </c>
    </row>
    <row r="162" s="12" customFormat="1" ht="22.8" customHeight="1">
      <c r="A162" s="12"/>
      <c r="B162" s="205"/>
      <c r="C162" s="206"/>
      <c r="D162" s="207" t="s">
        <v>72</v>
      </c>
      <c r="E162" s="219" t="s">
        <v>161</v>
      </c>
      <c r="F162" s="219" t="s">
        <v>165</v>
      </c>
      <c r="G162" s="206"/>
      <c r="H162" s="206"/>
      <c r="I162" s="209"/>
      <c r="J162" s="220">
        <f>BK162</f>
        <v>0</v>
      </c>
      <c r="K162" s="206"/>
      <c r="L162" s="211"/>
      <c r="M162" s="212"/>
      <c r="N162" s="213"/>
      <c r="O162" s="213"/>
      <c r="P162" s="214">
        <f>SUM(P163:P165)</f>
        <v>0</v>
      </c>
      <c r="Q162" s="213"/>
      <c r="R162" s="214">
        <f>SUM(R163:R165)</f>
        <v>0</v>
      </c>
      <c r="S162" s="213"/>
      <c r="T162" s="215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6" t="s">
        <v>81</v>
      </c>
      <c r="AT162" s="217" t="s">
        <v>72</v>
      </c>
      <c r="AU162" s="217" t="s">
        <v>81</v>
      </c>
      <c r="AY162" s="216" t="s">
        <v>154</v>
      </c>
      <c r="BK162" s="218">
        <f>SUM(BK163:BK165)</f>
        <v>0</v>
      </c>
    </row>
    <row r="163" s="2" customFormat="1" ht="33" customHeight="1">
      <c r="A163" s="39"/>
      <c r="B163" s="40"/>
      <c r="C163" s="221" t="s">
        <v>8</v>
      </c>
      <c r="D163" s="221" t="s">
        <v>157</v>
      </c>
      <c r="E163" s="222" t="s">
        <v>1072</v>
      </c>
      <c r="F163" s="223" t="s">
        <v>1073</v>
      </c>
      <c r="G163" s="224" t="s">
        <v>1032</v>
      </c>
      <c r="H163" s="225">
        <v>0.26400000000000001</v>
      </c>
      <c r="I163" s="226"/>
      <c r="J163" s="227">
        <f>ROUND(I163*H163,2)</f>
        <v>0</v>
      </c>
      <c r="K163" s="228"/>
      <c r="L163" s="45"/>
      <c r="M163" s="229" t="s">
        <v>1</v>
      </c>
      <c r="N163" s="230" t="s">
        <v>39</v>
      </c>
      <c r="O163" s="92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161</v>
      </c>
      <c r="AT163" s="233" t="s">
        <v>157</v>
      </c>
      <c r="AU163" s="233" t="s">
        <v>104</v>
      </c>
      <c r="AY163" s="18" t="s">
        <v>154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104</v>
      </c>
      <c r="BK163" s="234">
        <f>ROUND(I163*H163,2)</f>
        <v>0</v>
      </c>
      <c r="BL163" s="18" t="s">
        <v>161</v>
      </c>
      <c r="BM163" s="233" t="s">
        <v>306</v>
      </c>
    </row>
    <row r="164" s="13" customFormat="1">
      <c r="A164" s="13"/>
      <c r="B164" s="235"/>
      <c r="C164" s="236"/>
      <c r="D164" s="237" t="s">
        <v>162</v>
      </c>
      <c r="E164" s="238" t="s">
        <v>1</v>
      </c>
      <c r="F164" s="239" t="s">
        <v>1074</v>
      </c>
      <c r="G164" s="236"/>
      <c r="H164" s="240">
        <v>0.26400000000000001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162</v>
      </c>
      <c r="AU164" s="246" t="s">
        <v>104</v>
      </c>
      <c r="AV164" s="13" t="s">
        <v>104</v>
      </c>
      <c r="AW164" s="13" t="s">
        <v>30</v>
      </c>
      <c r="AX164" s="13" t="s">
        <v>73</v>
      </c>
      <c r="AY164" s="246" t="s">
        <v>154</v>
      </c>
    </row>
    <row r="165" s="14" customFormat="1">
      <c r="A165" s="14"/>
      <c r="B165" s="247"/>
      <c r="C165" s="248"/>
      <c r="D165" s="237" t="s">
        <v>162</v>
      </c>
      <c r="E165" s="249" t="s">
        <v>1</v>
      </c>
      <c r="F165" s="250" t="s">
        <v>164</v>
      </c>
      <c r="G165" s="248"/>
      <c r="H165" s="251">
        <v>0.26400000000000001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162</v>
      </c>
      <c r="AU165" s="257" t="s">
        <v>104</v>
      </c>
      <c r="AV165" s="14" t="s">
        <v>161</v>
      </c>
      <c r="AW165" s="14" t="s">
        <v>30</v>
      </c>
      <c r="AX165" s="14" t="s">
        <v>81</v>
      </c>
      <c r="AY165" s="257" t="s">
        <v>154</v>
      </c>
    </row>
    <row r="166" s="12" customFormat="1" ht="22.8" customHeight="1">
      <c r="A166" s="12"/>
      <c r="B166" s="205"/>
      <c r="C166" s="206"/>
      <c r="D166" s="207" t="s">
        <v>72</v>
      </c>
      <c r="E166" s="219" t="s">
        <v>205</v>
      </c>
      <c r="F166" s="219" t="s">
        <v>1075</v>
      </c>
      <c r="G166" s="206"/>
      <c r="H166" s="206"/>
      <c r="I166" s="209"/>
      <c r="J166" s="220">
        <f>BK166</f>
        <v>0</v>
      </c>
      <c r="K166" s="206"/>
      <c r="L166" s="211"/>
      <c r="M166" s="212"/>
      <c r="N166" s="213"/>
      <c r="O166" s="213"/>
      <c r="P166" s="214">
        <f>SUM(P167:P168)</f>
        <v>0</v>
      </c>
      <c r="Q166" s="213"/>
      <c r="R166" s="214">
        <f>SUM(R167:R168)</f>
        <v>0</v>
      </c>
      <c r="S166" s="213"/>
      <c r="T166" s="215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6" t="s">
        <v>81</v>
      </c>
      <c r="AT166" s="217" t="s">
        <v>72</v>
      </c>
      <c r="AU166" s="217" t="s">
        <v>81</v>
      </c>
      <c r="AY166" s="216" t="s">
        <v>154</v>
      </c>
      <c r="BK166" s="218">
        <f>SUM(BK167:BK168)</f>
        <v>0</v>
      </c>
    </row>
    <row r="167" s="2" customFormat="1" ht="16.5" customHeight="1">
      <c r="A167" s="39"/>
      <c r="B167" s="40"/>
      <c r="C167" s="221" t="s">
        <v>218</v>
      </c>
      <c r="D167" s="221" t="s">
        <v>157</v>
      </c>
      <c r="E167" s="222" t="s">
        <v>1076</v>
      </c>
      <c r="F167" s="223" t="s">
        <v>1077</v>
      </c>
      <c r="G167" s="224" t="s">
        <v>222</v>
      </c>
      <c r="H167" s="225">
        <v>4</v>
      </c>
      <c r="I167" s="226"/>
      <c r="J167" s="227">
        <f>ROUND(I167*H167,2)</f>
        <v>0</v>
      </c>
      <c r="K167" s="228"/>
      <c r="L167" s="45"/>
      <c r="M167" s="229" t="s">
        <v>1</v>
      </c>
      <c r="N167" s="230" t="s">
        <v>39</v>
      </c>
      <c r="O167" s="92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3" t="s">
        <v>161</v>
      </c>
      <c r="AT167" s="233" t="s">
        <v>157</v>
      </c>
      <c r="AU167" s="233" t="s">
        <v>104</v>
      </c>
      <c r="AY167" s="18" t="s">
        <v>154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8" t="s">
        <v>104</v>
      </c>
      <c r="BK167" s="234">
        <f>ROUND(I167*H167,2)</f>
        <v>0</v>
      </c>
      <c r="BL167" s="18" t="s">
        <v>161</v>
      </c>
      <c r="BM167" s="233" t="s">
        <v>264</v>
      </c>
    </row>
    <row r="168" s="2" customFormat="1" ht="21.75" customHeight="1">
      <c r="A168" s="39"/>
      <c r="B168" s="40"/>
      <c r="C168" s="221" t="s">
        <v>309</v>
      </c>
      <c r="D168" s="221" t="s">
        <v>157</v>
      </c>
      <c r="E168" s="222" t="s">
        <v>1078</v>
      </c>
      <c r="F168" s="223" t="s">
        <v>1079</v>
      </c>
      <c r="G168" s="224" t="s">
        <v>222</v>
      </c>
      <c r="H168" s="225">
        <v>2.2000000000000002</v>
      </c>
      <c r="I168" s="226"/>
      <c r="J168" s="227">
        <f>ROUND(I168*H168,2)</f>
        <v>0</v>
      </c>
      <c r="K168" s="228"/>
      <c r="L168" s="45"/>
      <c r="M168" s="229" t="s">
        <v>1</v>
      </c>
      <c r="N168" s="230" t="s">
        <v>39</v>
      </c>
      <c r="O168" s="92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161</v>
      </c>
      <c r="AT168" s="233" t="s">
        <v>157</v>
      </c>
      <c r="AU168" s="233" t="s">
        <v>104</v>
      </c>
      <c r="AY168" s="18" t="s">
        <v>154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104</v>
      </c>
      <c r="BK168" s="234">
        <f>ROUND(I168*H168,2)</f>
        <v>0</v>
      </c>
      <c r="BL168" s="18" t="s">
        <v>161</v>
      </c>
      <c r="BM168" s="233" t="s">
        <v>312</v>
      </c>
    </row>
    <row r="169" s="12" customFormat="1" ht="25.92" customHeight="1">
      <c r="A169" s="12"/>
      <c r="B169" s="205"/>
      <c r="C169" s="206"/>
      <c r="D169" s="207" t="s">
        <v>72</v>
      </c>
      <c r="E169" s="208" t="s">
        <v>202</v>
      </c>
      <c r="F169" s="208" t="s">
        <v>825</v>
      </c>
      <c r="G169" s="206"/>
      <c r="H169" s="206"/>
      <c r="I169" s="209"/>
      <c r="J169" s="210">
        <f>BK169</f>
        <v>0</v>
      </c>
      <c r="K169" s="206"/>
      <c r="L169" s="211"/>
      <c r="M169" s="212"/>
      <c r="N169" s="213"/>
      <c r="O169" s="213"/>
      <c r="P169" s="214">
        <f>P170</f>
        <v>0</v>
      </c>
      <c r="Q169" s="213"/>
      <c r="R169" s="214">
        <f>R170</f>
        <v>0</v>
      </c>
      <c r="S169" s="213"/>
      <c r="T169" s="215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6" t="s">
        <v>155</v>
      </c>
      <c r="AT169" s="217" t="s">
        <v>72</v>
      </c>
      <c r="AU169" s="217" t="s">
        <v>73</v>
      </c>
      <c r="AY169" s="216" t="s">
        <v>154</v>
      </c>
      <c r="BK169" s="218">
        <f>BK170</f>
        <v>0</v>
      </c>
    </row>
    <row r="170" s="12" customFormat="1" ht="22.8" customHeight="1">
      <c r="A170" s="12"/>
      <c r="B170" s="205"/>
      <c r="C170" s="206"/>
      <c r="D170" s="207" t="s">
        <v>72</v>
      </c>
      <c r="E170" s="219" t="s">
        <v>826</v>
      </c>
      <c r="F170" s="219" t="s">
        <v>827</v>
      </c>
      <c r="G170" s="206"/>
      <c r="H170" s="206"/>
      <c r="I170" s="209"/>
      <c r="J170" s="220">
        <f>BK170</f>
        <v>0</v>
      </c>
      <c r="K170" s="206"/>
      <c r="L170" s="211"/>
      <c r="M170" s="212"/>
      <c r="N170" s="213"/>
      <c r="O170" s="213"/>
      <c r="P170" s="214">
        <f>SUM(P171:P181)</f>
        <v>0</v>
      </c>
      <c r="Q170" s="213"/>
      <c r="R170" s="214">
        <f>SUM(R171:R181)</f>
        <v>0</v>
      </c>
      <c r="S170" s="213"/>
      <c r="T170" s="215">
        <f>SUM(T171:T181)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6" t="s">
        <v>155</v>
      </c>
      <c r="AT170" s="217" t="s">
        <v>72</v>
      </c>
      <c r="AU170" s="217" t="s">
        <v>81</v>
      </c>
      <c r="AY170" s="216" t="s">
        <v>154</v>
      </c>
      <c r="BK170" s="218">
        <f>SUM(BK171:BK181)</f>
        <v>0</v>
      </c>
    </row>
    <row r="171" s="2" customFormat="1" ht="24.15" customHeight="1">
      <c r="A171" s="39"/>
      <c r="B171" s="40"/>
      <c r="C171" s="221" t="s">
        <v>638</v>
      </c>
      <c r="D171" s="221" t="s">
        <v>157</v>
      </c>
      <c r="E171" s="222" t="s">
        <v>1080</v>
      </c>
      <c r="F171" s="223" t="s">
        <v>1081</v>
      </c>
      <c r="G171" s="224" t="s">
        <v>222</v>
      </c>
      <c r="H171" s="225">
        <v>0.5</v>
      </c>
      <c r="I171" s="226"/>
      <c r="J171" s="227">
        <f>ROUND(I171*H171,2)</f>
        <v>0</v>
      </c>
      <c r="K171" s="228"/>
      <c r="L171" s="45"/>
      <c r="M171" s="229" t="s">
        <v>1</v>
      </c>
      <c r="N171" s="230" t="s">
        <v>39</v>
      </c>
      <c r="O171" s="92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3" t="s">
        <v>384</v>
      </c>
      <c r="AT171" s="233" t="s">
        <v>157</v>
      </c>
      <c r="AU171" s="233" t="s">
        <v>104</v>
      </c>
      <c r="AY171" s="18" t="s">
        <v>154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104</v>
      </c>
      <c r="BK171" s="234">
        <f>ROUND(I171*H171,2)</f>
        <v>0</v>
      </c>
      <c r="BL171" s="18" t="s">
        <v>384</v>
      </c>
      <c r="BM171" s="233" t="s">
        <v>397</v>
      </c>
    </row>
    <row r="172" s="2" customFormat="1" ht="24.15" customHeight="1">
      <c r="A172" s="39"/>
      <c r="B172" s="40"/>
      <c r="C172" s="279" t="s">
        <v>315</v>
      </c>
      <c r="D172" s="279" t="s">
        <v>202</v>
      </c>
      <c r="E172" s="280" t="s">
        <v>1082</v>
      </c>
      <c r="F172" s="281" t="s">
        <v>1083</v>
      </c>
      <c r="G172" s="282" t="s">
        <v>222</v>
      </c>
      <c r="H172" s="283">
        <v>0.5</v>
      </c>
      <c r="I172" s="284"/>
      <c r="J172" s="285">
        <f>ROUND(I172*H172,2)</f>
        <v>0</v>
      </c>
      <c r="K172" s="286"/>
      <c r="L172" s="287"/>
      <c r="M172" s="288" t="s">
        <v>1</v>
      </c>
      <c r="N172" s="289" t="s">
        <v>39</v>
      </c>
      <c r="O172" s="92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3" t="s">
        <v>1084</v>
      </c>
      <c r="AT172" s="233" t="s">
        <v>202</v>
      </c>
      <c r="AU172" s="233" t="s">
        <v>104</v>
      </c>
      <c r="AY172" s="18" t="s">
        <v>154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8" t="s">
        <v>104</v>
      </c>
      <c r="BK172" s="234">
        <f>ROUND(I172*H172,2)</f>
        <v>0</v>
      </c>
      <c r="BL172" s="18" t="s">
        <v>384</v>
      </c>
      <c r="BM172" s="233" t="s">
        <v>318</v>
      </c>
    </row>
    <row r="173" s="2" customFormat="1" ht="24.15" customHeight="1">
      <c r="A173" s="39"/>
      <c r="B173" s="40"/>
      <c r="C173" s="221" t="s">
        <v>230</v>
      </c>
      <c r="D173" s="221" t="s">
        <v>157</v>
      </c>
      <c r="E173" s="222" t="s">
        <v>1085</v>
      </c>
      <c r="F173" s="223" t="s">
        <v>1086</v>
      </c>
      <c r="G173" s="224" t="s">
        <v>168</v>
      </c>
      <c r="H173" s="225">
        <v>1</v>
      </c>
      <c r="I173" s="226"/>
      <c r="J173" s="227">
        <f>ROUND(I173*H173,2)</f>
        <v>0</v>
      </c>
      <c r="K173" s="228"/>
      <c r="L173" s="45"/>
      <c r="M173" s="229" t="s">
        <v>1</v>
      </c>
      <c r="N173" s="230" t="s">
        <v>39</v>
      </c>
      <c r="O173" s="92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3" t="s">
        <v>384</v>
      </c>
      <c r="AT173" s="233" t="s">
        <v>157</v>
      </c>
      <c r="AU173" s="233" t="s">
        <v>104</v>
      </c>
      <c r="AY173" s="18" t="s">
        <v>154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8" t="s">
        <v>104</v>
      </c>
      <c r="BK173" s="234">
        <f>ROUND(I173*H173,2)</f>
        <v>0</v>
      </c>
      <c r="BL173" s="18" t="s">
        <v>384</v>
      </c>
      <c r="BM173" s="233" t="s">
        <v>324</v>
      </c>
    </row>
    <row r="174" s="2" customFormat="1" ht="24.15" customHeight="1">
      <c r="A174" s="39"/>
      <c r="B174" s="40"/>
      <c r="C174" s="279" t="s">
        <v>7</v>
      </c>
      <c r="D174" s="279" t="s">
        <v>202</v>
      </c>
      <c r="E174" s="280" t="s">
        <v>1087</v>
      </c>
      <c r="F174" s="281" t="s">
        <v>1088</v>
      </c>
      <c r="G174" s="282" t="s">
        <v>168</v>
      </c>
      <c r="H174" s="283">
        <v>1</v>
      </c>
      <c r="I174" s="284"/>
      <c r="J174" s="285">
        <f>ROUND(I174*H174,2)</f>
        <v>0</v>
      </c>
      <c r="K174" s="286"/>
      <c r="L174" s="287"/>
      <c r="M174" s="288" t="s">
        <v>1</v>
      </c>
      <c r="N174" s="289" t="s">
        <v>39</v>
      </c>
      <c r="O174" s="92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3" t="s">
        <v>1084</v>
      </c>
      <c r="AT174" s="233" t="s">
        <v>202</v>
      </c>
      <c r="AU174" s="233" t="s">
        <v>104</v>
      </c>
      <c r="AY174" s="18" t="s">
        <v>154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104</v>
      </c>
      <c r="BK174" s="234">
        <f>ROUND(I174*H174,2)</f>
        <v>0</v>
      </c>
      <c r="BL174" s="18" t="s">
        <v>384</v>
      </c>
      <c r="BM174" s="233" t="s">
        <v>327</v>
      </c>
    </row>
    <row r="175" s="2" customFormat="1" ht="37.8" customHeight="1">
      <c r="A175" s="39"/>
      <c r="B175" s="40"/>
      <c r="C175" s="221" t="s">
        <v>234</v>
      </c>
      <c r="D175" s="221" t="s">
        <v>157</v>
      </c>
      <c r="E175" s="222" t="s">
        <v>1089</v>
      </c>
      <c r="F175" s="223" t="s">
        <v>1090</v>
      </c>
      <c r="G175" s="224" t="s">
        <v>222</v>
      </c>
      <c r="H175" s="225">
        <v>4</v>
      </c>
      <c r="I175" s="226"/>
      <c r="J175" s="227">
        <f>ROUND(I175*H175,2)</f>
        <v>0</v>
      </c>
      <c r="K175" s="228"/>
      <c r="L175" s="45"/>
      <c r="M175" s="229" t="s">
        <v>1</v>
      </c>
      <c r="N175" s="230" t="s">
        <v>39</v>
      </c>
      <c r="O175" s="92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384</v>
      </c>
      <c r="AT175" s="233" t="s">
        <v>157</v>
      </c>
      <c r="AU175" s="233" t="s">
        <v>104</v>
      </c>
      <c r="AY175" s="18" t="s">
        <v>154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104</v>
      </c>
      <c r="BK175" s="234">
        <f>ROUND(I175*H175,2)</f>
        <v>0</v>
      </c>
      <c r="BL175" s="18" t="s">
        <v>384</v>
      </c>
      <c r="BM175" s="233" t="s">
        <v>331</v>
      </c>
    </row>
    <row r="176" s="2" customFormat="1" ht="24.15" customHeight="1">
      <c r="A176" s="39"/>
      <c r="B176" s="40"/>
      <c r="C176" s="279" t="s">
        <v>334</v>
      </c>
      <c r="D176" s="279" t="s">
        <v>202</v>
      </c>
      <c r="E176" s="280" t="s">
        <v>1091</v>
      </c>
      <c r="F176" s="281" t="s">
        <v>1092</v>
      </c>
      <c r="G176" s="282" t="s">
        <v>222</v>
      </c>
      <c r="H176" s="283">
        <v>4</v>
      </c>
      <c r="I176" s="284"/>
      <c r="J176" s="285">
        <f>ROUND(I176*H176,2)</f>
        <v>0</v>
      </c>
      <c r="K176" s="286"/>
      <c r="L176" s="287"/>
      <c r="M176" s="288" t="s">
        <v>1</v>
      </c>
      <c r="N176" s="289" t="s">
        <v>39</v>
      </c>
      <c r="O176" s="92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3" t="s">
        <v>1084</v>
      </c>
      <c r="AT176" s="233" t="s">
        <v>202</v>
      </c>
      <c r="AU176" s="233" t="s">
        <v>104</v>
      </c>
      <c r="AY176" s="18" t="s">
        <v>154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8" t="s">
        <v>104</v>
      </c>
      <c r="BK176" s="234">
        <f>ROUND(I176*H176,2)</f>
        <v>0</v>
      </c>
      <c r="BL176" s="18" t="s">
        <v>384</v>
      </c>
      <c r="BM176" s="233" t="s">
        <v>337</v>
      </c>
    </row>
    <row r="177" s="2" customFormat="1" ht="37.8" customHeight="1">
      <c r="A177" s="39"/>
      <c r="B177" s="40"/>
      <c r="C177" s="221" t="s">
        <v>237</v>
      </c>
      <c r="D177" s="221" t="s">
        <v>157</v>
      </c>
      <c r="E177" s="222" t="s">
        <v>1093</v>
      </c>
      <c r="F177" s="223" t="s">
        <v>1094</v>
      </c>
      <c r="G177" s="224" t="s">
        <v>168</v>
      </c>
      <c r="H177" s="225">
        <v>2</v>
      </c>
      <c r="I177" s="226"/>
      <c r="J177" s="227">
        <f>ROUND(I177*H177,2)</f>
        <v>0</v>
      </c>
      <c r="K177" s="228"/>
      <c r="L177" s="45"/>
      <c r="M177" s="229" t="s">
        <v>1</v>
      </c>
      <c r="N177" s="230" t="s">
        <v>39</v>
      </c>
      <c r="O177" s="92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384</v>
      </c>
      <c r="AT177" s="233" t="s">
        <v>157</v>
      </c>
      <c r="AU177" s="233" t="s">
        <v>104</v>
      </c>
      <c r="AY177" s="18" t="s">
        <v>154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104</v>
      </c>
      <c r="BK177" s="234">
        <f>ROUND(I177*H177,2)</f>
        <v>0</v>
      </c>
      <c r="BL177" s="18" t="s">
        <v>384</v>
      </c>
      <c r="BM177" s="233" t="s">
        <v>341</v>
      </c>
    </row>
    <row r="178" s="2" customFormat="1" ht="16.5" customHeight="1">
      <c r="A178" s="39"/>
      <c r="B178" s="40"/>
      <c r="C178" s="279" t="s">
        <v>350</v>
      </c>
      <c r="D178" s="279" t="s">
        <v>202</v>
      </c>
      <c r="E178" s="280" t="s">
        <v>1095</v>
      </c>
      <c r="F178" s="281" t="s">
        <v>1096</v>
      </c>
      <c r="G178" s="282" t="s">
        <v>168</v>
      </c>
      <c r="H178" s="283">
        <v>1</v>
      </c>
      <c r="I178" s="284"/>
      <c r="J178" s="285">
        <f>ROUND(I178*H178,2)</f>
        <v>0</v>
      </c>
      <c r="K178" s="286"/>
      <c r="L178" s="287"/>
      <c r="M178" s="288" t="s">
        <v>1</v>
      </c>
      <c r="N178" s="289" t="s">
        <v>39</v>
      </c>
      <c r="O178" s="92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3" t="s">
        <v>1084</v>
      </c>
      <c r="AT178" s="233" t="s">
        <v>202</v>
      </c>
      <c r="AU178" s="233" t="s">
        <v>104</v>
      </c>
      <c r="AY178" s="18" t="s">
        <v>154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8" t="s">
        <v>104</v>
      </c>
      <c r="BK178" s="234">
        <f>ROUND(I178*H178,2)</f>
        <v>0</v>
      </c>
      <c r="BL178" s="18" t="s">
        <v>384</v>
      </c>
      <c r="BM178" s="233" t="s">
        <v>353</v>
      </c>
    </row>
    <row r="179" s="2" customFormat="1" ht="16.5" customHeight="1">
      <c r="A179" s="39"/>
      <c r="B179" s="40"/>
      <c r="C179" s="279" t="s">
        <v>242</v>
      </c>
      <c r="D179" s="279" t="s">
        <v>202</v>
      </c>
      <c r="E179" s="280" t="s">
        <v>1097</v>
      </c>
      <c r="F179" s="281" t="s">
        <v>1098</v>
      </c>
      <c r="G179" s="282" t="s">
        <v>168</v>
      </c>
      <c r="H179" s="283">
        <v>1</v>
      </c>
      <c r="I179" s="284"/>
      <c r="J179" s="285">
        <f>ROUND(I179*H179,2)</f>
        <v>0</v>
      </c>
      <c r="K179" s="286"/>
      <c r="L179" s="287"/>
      <c r="M179" s="288" t="s">
        <v>1</v>
      </c>
      <c r="N179" s="289" t="s">
        <v>39</v>
      </c>
      <c r="O179" s="92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3" t="s">
        <v>1084</v>
      </c>
      <c r="AT179" s="233" t="s">
        <v>202</v>
      </c>
      <c r="AU179" s="233" t="s">
        <v>104</v>
      </c>
      <c r="AY179" s="18" t="s">
        <v>154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8" t="s">
        <v>104</v>
      </c>
      <c r="BK179" s="234">
        <f>ROUND(I179*H179,2)</f>
        <v>0</v>
      </c>
      <c r="BL179" s="18" t="s">
        <v>384</v>
      </c>
      <c r="BM179" s="233" t="s">
        <v>357</v>
      </c>
    </row>
    <row r="180" s="2" customFormat="1" ht="24.15" customHeight="1">
      <c r="A180" s="39"/>
      <c r="B180" s="40"/>
      <c r="C180" s="279" t="s">
        <v>359</v>
      </c>
      <c r="D180" s="279" t="s">
        <v>202</v>
      </c>
      <c r="E180" s="280" t="s">
        <v>1099</v>
      </c>
      <c r="F180" s="281" t="s">
        <v>1100</v>
      </c>
      <c r="G180" s="282" t="s">
        <v>168</v>
      </c>
      <c r="H180" s="283">
        <v>1</v>
      </c>
      <c r="I180" s="284"/>
      <c r="J180" s="285">
        <f>ROUND(I180*H180,2)</f>
        <v>0</v>
      </c>
      <c r="K180" s="286"/>
      <c r="L180" s="287"/>
      <c r="M180" s="288" t="s">
        <v>1</v>
      </c>
      <c r="N180" s="289" t="s">
        <v>39</v>
      </c>
      <c r="O180" s="92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3" t="s">
        <v>1084</v>
      </c>
      <c r="AT180" s="233" t="s">
        <v>202</v>
      </c>
      <c r="AU180" s="233" t="s">
        <v>104</v>
      </c>
      <c r="AY180" s="18" t="s">
        <v>154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104</v>
      </c>
      <c r="BK180" s="234">
        <f>ROUND(I180*H180,2)</f>
        <v>0</v>
      </c>
      <c r="BL180" s="18" t="s">
        <v>384</v>
      </c>
      <c r="BM180" s="233" t="s">
        <v>362</v>
      </c>
    </row>
    <row r="181" s="2" customFormat="1" ht="21.75" customHeight="1">
      <c r="A181" s="39"/>
      <c r="B181" s="40"/>
      <c r="C181" s="221" t="s">
        <v>247</v>
      </c>
      <c r="D181" s="221" t="s">
        <v>157</v>
      </c>
      <c r="E181" s="222" t="s">
        <v>828</v>
      </c>
      <c r="F181" s="223" t="s">
        <v>829</v>
      </c>
      <c r="G181" s="224" t="s">
        <v>222</v>
      </c>
      <c r="H181" s="225">
        <v>4</v>
      </c>
      <c r="I181" s="226"/>
      <c r="J181" s="227">
        <f>ROUND(I181*H181,2)</f>
        <v>0</v>
      </c>
      <c r="K181" s="228"/>
      <c r="L181" s="45"/>
      <c r="M181" s="229" t="s">
        <v>1</v>
      </c>
      <c r="N181" s="230" t="s">
        <v>39</v>
      </c>
      <c r="O181" s="92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3" t="s">
        <v>384</v>
      </c>
      <c r="AT181" s="233" t="s">
        <v>157</v>
      </c>
      <c r="AU181" s="233" t="s">
        <v>104</v>
      </c>
      <c r="AY181" s="18" t="s">
        <v>154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104</v>
      </c>
      <c r="BK181" s="234">
        <f>ROUND(I181*H181,2)</f>
        <v>0</v>
      </c>
      <c r="BL181" s="18" t="s">
        <v>384</v>
      </c>
      <c r="BM181" s="233" t="s">
        <v>466</v>
      </c>
    </row>
    <row r="182" s="12" customFormat="1" ht="25.92" customHeight="1">
      <c r="A182" s="12"/>
      <c r="B182" s="205"/>
      <c r="C182" s="206"/>
      <c r="D182" s="207" t="s">
        <v>72</v>
      </c>
      <c r="E182" s="208" t="s">
        <v>752</v>
      </c>
      <c r="F182" s="208" t="s">
        <v>753</v>
      </c>
      <c r="G182" s="206"/>
      <c r="H182" s="206"/>
      <c r="I182" s="209"/>
      <c r="J182" s="210">
        <f>BK182</f>
        <v>0</v>
      </c>
      <c r="K182" s="206"/>
      <c r="L182" s="211"/>
      <c r="M182" s="212"/>
      <c r="N182" s="213"/>
      <c r="O182" s="213"/>
      <c r="P182" s="214">
        <f>P183</f>
        <v>0</v>
      </c>
      <c r="Q182" s="213"/>
      <c r="R182" s="214">
        <f>R183</f>
        <v>0</v>
      </c>
      <c r="S182" s="213"/>
      <c r="T182" s="215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6" t="s">
        <v>161</v>
      </c>
      <c r="AT182" s="217" t="s">
        <v>72</v>
      </c>
      <c r="AU182" s="217" t="s">
        <v>73</v>
      </c>
      <c r="AY182" s="216" t="s">
        <v>154</v>
      </c>
      <c r="BK182" s="218">
        <f>BK183</f>
        <v>0</v>
      </c>
    </row>
    <row r="183" s="2" customFormat="1" ht="37.8" customHeight="1">
      <c r="A183" s="39"/>
      <c r="B183" s="40"/>
      <c r="C183" s="221" t="s">
        <v>365</v>
      </c>
      <c r="D183" s="221" t="s">
        <v>157</v>
      </c>
      <c r="E183" s="222" t="s">
        <v>830</v>
      </c>
      <c r="F183" s="223" t="s">
        <v>1101</v>
      </c>
      <c r="G183" s="224" t="s">
        <v>756</v>
      </c>
      <c r="H183" s="225">
        <v>6</v>
      </c>
      <c r="I183" s="226"/>
      <c r="J183" s="227">
        <f>ROUND(I183*H183,2)</f>
        <v>0</v>
      </c>
      <c r="K183" s="228"/>
      <c r="L183" s="45"/>
      <c r="M183" s="295" t="s">
        <v>1</v>
      </c>
      <c r="N183" s="296" t="s">
        <v>39</v>
      </c>
      <c r="O183" s="297"/>
      <c r="P183" s="298">
        <f>O183*H183</f>
        <v>0</v>
      </c>
      <c r="Q183" s="298">
        <v>0</v>
      </c>
      <c r="R183" s="298">
        <f>Q183*H183</f>
        <v>0</v>
      </c>
      <c r="S183" s="298">
        <v>0</v>
      </c>
      <c r="T183" s="29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3" t="s">
        <v>757</v>
      </c>
      <c r="AT183" s="233" t="s">
        <v>157</v>
      </c>
      <c r="AU183" s="233" t="s">
        <v>81</v>
      </c>
      <c r="AY183" s="18" t="s">
        <v>154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104</v>
      </c>
      <c r="BK183" s="234">
        <f>ROUND(I183*H183,2)</f>
        <v>0</v>
      </c>
      <c r="BL183" s="18" t="s">
        <v>757</v>
      </c>
      <c r="BM183" s="233" t="s">
        <v>368</v>
      </c>
    </row>
    <row r="184" s="2" customFormat="1" ht="6.96" customHeight="1">
      <c r="A184" s="39"/>
      <c r="B184" s="67"/>
      <c r="C184" s="68"/>
      <c r="D184" s="68"/>
      <c r="E184" s="68"/>
      <c r="F184" s="68"/>
      <c r="G184" s="68"/>
      <c r="H184" s="68"/>
      <c r="I184" s="68"/>
      <c r="J184" s="68"/>
      <c r="K184" s="68"/>
      <c r="L184" s="45"/>
      <c r="M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</row>
  </sheetData>
  <sheetProtection sheet="1" autoFilter="0" formatColumns="0" formatRows="0" objects="1" scenarios="1" spinCount="100000" saltValue="zCsfjdxdR1ImBk0J/q2V/iPB8GJCtBBZQEpNy2trlDeMkA5aZ4/nrNTsjk9IejEeiSEQIBjnCjHY8X8FN1y0QA==" hashValue="0vL1LBLX23hRlTwvCUI1NYYobiDSNR3u+8wsCDwLxdmUg+uUfMjAcATcmXDRU8aygUGEhTNRttuTdd0GKuAMDg==" algorithmName="SHA-512" password="CC35"/>
  <autoFilter ref="C122:K18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1102</v>
      </c>
      <c r="H4" s="21"/>
    </row>
    <row r="5" s="1" customFormat="1" ht="12" customHeight="1">
      <c r="B5" s="21"/>
      <c r="C5" s="300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1" t="s">
        <v>16</v>
      </c>
      <c r="D6" s="302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19. 1. 2022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3"/>
      <c r="C9" s="304" t="s">
        <v>54</v>
      </c>
      <c r="D9" s="305" t="s">
        <v>55</v>
      </c>
      <c r="E9" s="305" t="s">
        <v>141</v>
      </c>
      <c r="F9" s="306" t="s">
        <v>1103</v>
      </c>
      <c r="G9" s="193"/>
      <c r="H9" s="303"/>
    </row>
    <row r="10" s="2" customFormat="1" ht="26.4" customHeight="1">
      <c r="A10" s="39"/>
      <c r="B10" s="45"/>
      <c r="C10" s="307" t="s">
        <v>1104</v>
      </c>
      <c r="D10" s="307" t="s">
        <v>79</v>
      </c>
      <c r="E10" s="39"/>
      <c r="F10" s="39"/>
      <c r="G10" s="39"/>
      <c r="H10" s="45"/>
    </row>
    <row r="11" s="2" customFormat="1" ht="16.8" customHeight="1">
      <c r="A11" s="39"/>
      <c r="B11" s="45"/>
      <c r="C11" s="308" t="s">
        <v>112</v>
      </c>
      <c r="D11" s="309" t="s">
        <v>112</v>
      </c>
      <c r="E11" s="310" t="s">
        <v>1</v>
      </c>
      <c r="F11" s="311">
        <v>168.49500000000001</v>
      </c>
      <c r="G11" s="39"/>
      <c r="H11" s="45"/>
    </row>
    <row r="12" s="2" customFormat="1" ht="16.8" customHeight="1">
      <c r="A12" s="39"/>
      <c r="B12" s="45"/>
      <c r="C12" s="312" t="s">
        <v>1</v>
      </c>
      <c r="D12" s="312" t="s">
        <v>272</v>
      </c>
      <c r="E12" s="18" t="s">
        <v>1</v>
      </c>
      <c r="F12" s="313">
        <v>0</v>
      </c>
      <c r="G12" s="39"/>
      <c r="H12" s="45"/>
    </row>
    <row r="13" s="2" customFormat="1" ht="16.8" customHeight="1">
      <c r="A13" s="39"/>
      <c r="B13" s="45"/>
      <c r="C13" s="312" t="s">
        <v>1</v>
      </c>
      <c r="D13" s="312" t="s">
        <v>570</v>
      </c>
      <c r="E13" s="18" t="s">
        <v>1</v>
      </c>
      <c r="F13" s="313">
        <v>23.760000000000002</v>
      </c>
      <c r="G13" s="39"/>
      <c r="H13" s="45"/>
    </row>
    <row r="14" s="2" customFormat="1" ht="16.8" customHeight="1">
      <c r="A14" s="39"/>
      <c r="B14" s="45"/>
      <c r="C14" s="312" t="s">
        <v>1</v>
      </c>
      <c r="D14" s="312" t="s">
        <v>571</v>
      </c>
      <c r="E14" s="18" t="s">
        <v>1</v>
      </c>
      <c r="F14" s="313">
        <v>84.840000000000003</v>
      </c>
      <c r="G14" s="39"/>
      <c r="H14" s="45"/>
    </row>
    <row r="15" s="2" customFormat="1" ht="16.8" customHeight="1">
      <c r="A15" s="39"/>
      <c r="B15" s="45"/>
      <c r="C15" s="312" t="s">
        <v>1</v>
      </c>
      <c r="D15" s="312" t="s">
        <v>572</v>
      </c>
      <c r="E15" s="18" t="s">
        <v>1</v>
      </c>
      <c r="F15" s="313">
        <v>-12.6</v>
      </c>
      <c r="G15" s="39"/>
      <c r="H15" s="45"/>
    </row>
    <row r="16" s="2" customFormat="1" ht="16.8" customHeight="1">
      <c r="A16" s="39"/>
      <c r="B16" s="45"/>
      <c r="C16" s="312" t="s">
        <v>1</v>
      </c>
      <c r="D16" s="312" t="s">
        <v>258</v>
      </c>
      <c r="E16" s="18" t="s">
        <v>1</v>
      </c>
      <c r="F16" s="313">
        <v>0</v>
      </c>
      <c r="G16" s="39"/>
      <c r="H16" s="45"/>
    </row>
    <row r="17" s="2" customFormat="1" ht="16.8" customHeight="1">
      <c r="A17" s="39"/>
      <c r="B17" s="45"/>
      <c r="C17" s="312" t="s">
        <v>1</v>
      </c>
      <c r="D17" s="312" t="s">
        <v>573</v>
      </c>
      <c r="E17" s="18" t="s">
        <v>1</v>
      </c>
      <c r="F17" s="313">
        <v>37.799999999999997</v>
      </c>
      <c r="G17" s="39"/>
      <c r="H17" s="45"/>
    </row>
    <row r="18" s="2" customFormat="1" ht="16.8" customHeight="1">
      <c r="A18" s="39"/>
      <c r="B18" s="45"/>
      <c r="C18" s="312" t="s">
        <v>1</v>
      </c>
      <c r="D18" s="312" t="s">
        <v>574</v>
      </c>
      <c r="E18" s="18" t="s">
        <v>1</v>
      </c>
      <c r="F18" s="313">
        <v>0</v>
      </c>
      <c r="G18" s="39"/>
      <c r="H18" s="45"/>
    </row>
    <row r="19" s="2" customFormat="1" ht="16.8" customHeight="1">
      <c r="A19" s="39"/>
      <c r="B19" s="45"/>
      <c r="C19" s="312" t="s">
        <v>1</v>
      </c>
      <c r="D19" s="312" t="s">
        <v>575</v>
      </c>
      <c r="E19" s="18" t="s">
        <v>1</v>
      </c>
      <c r="F19" s="313">
        <v>15.119999999999999</v>
      </c>
      <c r="G19" s="39"/>
      <c r="H19" s="45"/>
    </row>
    <row r="20" s="2" customFormat="1" ht="16.8" customHeight="1">
      <c r="A20" s="39"/>
      <c r="B20" s="45"/>
      <c r="C20" s="312" t="s">
        <v>1</v>
      </c>
      <c r="D20" s="312" t="s">
        <v>576</v>
      </c>
      <c r="E20" s="18" t="s">
        <v>1</v>
      </c>
      <c r="F20" s="313">
        <v>19.574999999999999</v>
      </c>
      <c r="G20" s="39"/>
      <c r="H20" s="45"/>
    </row>
    <row r="21" s="2" customFormat="1" ht="16.8" customHeight="1">
      <c r="A21" s="39"/>
      <c r="B21" s="45"/>
      <c r="C21" s="312" t="s">
        <v>112</v>
      </c>
      <c r="D21" s="312" t="s">
        <v>164</v>
      </c>
      <c r="E21" s="18" t="s">
        <v>1</v>
      </c>
      <c r="F21" s="313">
        <v>168.49500000000001</v>
      </c>
      <c r="G21" s="39"/>
      <c r="H21" s="45"/>
    </row>
    <row r="22" s="2" customFormat="1" ht="16.8" customHeight="1">
      <c r="A22" s="39"/>
      <c r="B22" s="45"/>
      <c r="C22" s="314" t="s">
        <v>1105</v>
      </c>
      <c r="D22" s="39"/>
      <c r="E22" s="39"/>
      <c r="F22" s="39"/>
      <c r="G22" s="39"/>
      <c r="H22" s="45"/>
    </row>
    <row r="23" s="2" customFormat="1">
      <c r="A23" s="39"/>
      <c r="B23" s="45"/>
      <c r="C23" s="312" t="s">
        <v>567</v>
      </c>
      <c r="D23" s="312" t="s">
        <v>568</v>
      </c>
      <c r="E23" s="18" t="s">
        <v>160</v>
      </c>
      <c r="F23" s="313">
        <v>168.49500000000001</v>
      </c>
      <c r="G23" s="39"/>
      <c r="H23" s="45"/>
    </row>
    <row r="24" s="2" customFormat="1" ht="16.8" customHeight="1">
      <c r="A24" s="39"/>
      <c r="B24" s="45"/>
      <c r="C24" s="312" t="s">
        <v>289</v>
      </c>
      <c r="D24" s="312" t="s">
        <v>1106</v>
      </c>
      <c r="E24" s="18" t="s">
        <v>160</v>
      </c>
      <c r="F24" s="313">
        <v>691.29499999999996</v>
      </c>
      <c r="G24" s="39"/>
      <c r="H24" s="45"/>
    </row>
    <row r="25" s="2" customFormat="1" ht="16.8" customHeight="1">
      <c r="A25" s="39"/>
      <c r="B25" s="45"/>
      <c r="C25" s="312" t="s">
        <v>294</v>
      </c>
      <c r="D25" s="312" t="s">
        <v>295</v>
      </c>
      <c r="E25" s="18" t="s">
        <v>296</v>
      </c>
      <c r="F25" s="313">
        <v>0.22800000000000001</v>
      </c>
      <c r="G25" s="39"/>
      <c r="H25" s="45"/>
    </row>
    <row r="26" s="2" customFormat="1" ht="16.8" customHeight="1">
      <c r="A26" s="39"/>
      <c r="B26" s="45"/>
      <c r="C26" s="308" t="s">
        <v>1107</v>
      </c>
      <c r="D26" s="309" t="s">
        <v>1107</v>
      </c>
      <c r="E26" s="310" t="s">
        <v>1</v>
      </c>
      <c r="F26" s="311">
        <v>386.16000000000002</v>
      </c>
      <c r="G26" s="39"/>
      <c r="H26" s="45"/>
    </row>
    <row r="27" s="2" customFormat="1" ht="16.8" customHeight="1">
      <c r="A27" s="39"/>
      <c r="B27" s="45"/>
      <c r="C27" s="312" t="s">
        <v>1</v>
      </c>
      <c r="D27" s="312" t="s">
        <v>183</v>
      </c>
      <c r="E27" s="18" t="s">
        <v>1</v>
      </c>
      <c r="F27" s="313">
        <v>0</v>
      </c>
      <c r="G27" s="39"/>
      <c r="H27" s="45"/>
    </row>
    <row r="28" s="2" customFormat="1" ht="16.8" customHeight="1">
      <c r="A28" s="39"/>
      <c r="B28" s="45"/>
      <c r="C28" s="312" t="s">
        <v>1</v>
      </c>
      <c r="D28" s="312" t="s">
        <v>184</v>
      </c>
      <c r="E28" s="18" t="s">
        <v>1</v>
      </c>
      <c r="F28" s="313">
        <v>29.268000000000001</v>
      </c>
      <c r="G28" s="39"/>
      <c r="H28" s="45"/>
    </row>
    <row r="29" s="2" customFormat="1" ht="16.8" customHeight="1">
      <c r="A29" s="39"/>
      <c r="B29" s="45"/>
      <c r="C29" s="312" t="s">
        <v>1</v>
      </c>
      <c r="D29" s="312" t="s">
        <v>185</v>
      </c>
      <c r="E29" s="18" t="s">
        <v>1</v>
      </c>
      <c r="F29" s="313">
        <v>14.013</v>
      </c>
      <c r="G29" s="39"/>
      <c r="H29" s="45"/>
    </row>
    <row r="30" s="2" customFormat="1" ht="16.8" customHeight="1">
      <c r="A30" s="39"/>
      <c r="B30" s="45"/>
      <c r="C30" s="312" t="s">
        <v>1</v>
      </c>
      <c r="D30" s="312" t="s">
        <v>186</v>
      </c>
      <c r="E30" s="18" t="s">
        <v>1</v>
      </c>
      <c r="F30" s="313">
        <v>4.7880000000000003</v>
      </c>
      <c r="G30" s="39"/>
      <c r="H30" s="45"/>
    </row>
    <row r="31" s="2" customFormat="1" ht="16.8" customHeight="1">
      <c r="A31" s="39"/>
      <c r="B31" s="45"/>
      <c r="C31" s="312" t="s">
        <v>1</v>
      </c>
      <c r="D31" s="312" t="s">
        <v>187</v>
      </c>
      <c r="E31" s="18" t="s">
        <v>1</v>
      </c>
      <c r="F31" s="313">
        <v>36.719999999999999</v>
      </c>
      <c r="G31" s="39"/>
      <c r="H31" s="45"/>
    </row>
    <row r="32" s="2" customFormat="1" ht="16.8" customHeight="1">
      <c r="A32" s="39"/>
      <c r="B32" s="45"/>
      <c r="C32" s="312" t="s">
        <v>1</v>
      </c>
      <c r="D32" s="312" t="s">
        <v>188</v>
      </c>
      <c r="E32" s="18" t="s">
        <v>1</v>
      </c>
      <c r="F32" s="313">
        <v>20.466000000000001</v>
      </c>
      <c r="G32" s="39"/>
      <c r="H32" s="45"/>
    </row>
    <row r="33" s="2" customFormat="1" ht="16.8" customHeight="1">
      <c r="A33" s="39"/>
      <c r="B33" s="45"/>
      <c r="C33" s="312" t="s">
        <v>1</v>
      </c>
      <c r="D33" s="312" t="s">
        <v>189</v>
      </c>
      <c r="E33" s="18" t="s">
        <v>1</v>
      </c>
      <c r="F33" s="313">
        <v>-23.047999999999998</v>
      </c>
      <c r="G33" s="39"/>
      <c r="H33" s="45"/>
    </row>
    <row r="34" s="2" customFormat="1" ht="16.8" customHeight="1">
      <c r="A34" s="39"/>
      <c r="B34" s="45"/>
      <c r="C34" s="312" t="s">
        <v>1</v>
      </c>
      <c r="D34" s="312" t="s">
        <v>191</v>
      </c>
      <c r="E34" s="18" t="s">
        <v>1</v>
      </c>
      <c r="F34" s="313">
        <v>0</v>
      </c>
      <c r="G34" s="39"/>
      <c r="H34" s="45"/>
    </row>
    <row r="35" s="2" customFormat="1" ht="16.8" customHeight="1">
      <c r="A35" s="39"/>
      <c r="B35" s="45"/>
      <c r="C35" s="312" t="s">
        <v>1</v>
      </c>
      <c r="D35" s="312" t="s">
        <v>192</v>
      </c>
      <c r="E35" s="18" t="s">
        <v>1</v>
      </c>
      <c r="F35" s="313">
        <v>107.919</v>
      </c>
      <c r="G35" s="39"/>
      <c r="H35" s="45"/>
    </row>
    <row r="36" s="2" customFormat="1" ht="16.8" customHeight="1">
      <c r="A36" s="39"/>
      <c r="B36" s="45"/>
      <c r="C36" s="312" t="s">
        <v>1</v>
      </c>
      <c r="D36" s="312" t="s">
        <v>193</v>
      </c>
      <c r="E36" s="18" t="s">
        <v>1</v>
      </c>
      <c r="F36" s="313">
        <v>49.045999999999999</v>
      </c>
      <c r="G36" s="39"/>
      <c r="H36" s="45"/>
    </row>
    <row r="37" s="2" customFormat="1" ht="16.8" customHeight="1">
      <c r="A37" s="39"/>
      <c r="B37" s="45"/>
      <c r="C37" s="312" t="s">
        <v>1</v>
      </c>
      <c r="D37" s="312" t="s">
        <v>194</v>
      </c>
      <c r="E37" s="18" t="s">
        <v>1</v>
      </c>
      <c r="F37" s="313">
        <v>16.757999999999999</v>
      </c>
      <c r="G37" s="39"/>
      <c r="H37" s="45"/>
    </row>
    <row r="38" s="2" customFormat="1" ht="16.8" customHeight="1">
      <c r="A38" s="39"/>
      <c r="B38" s="45"/>
      <c r="C38" s="312" t="s">
        <v>1</v>
      </c>
      <c r="D38" s="312" t="s">
        <v>195</v>
      </c>
      <c r="E38" s="18" t="s">
        <v>1</v>
      </c>
      <c r="F38" s="313">
        <v>128.52000000000001</v>
      </c>
      <c r="G38" s="39"/>
      <c r="H38" s="45"/>
    </row>
    <row r="39" s="2" customFormat="1" ht="16.8" customHeight="1">
      <c r="A39" s="39"/>
      <c r="B39" s="45"/>
      <c r="C39" s="312" t="s">
        <v>1</v>
      </c>
      <c r="D39" s="312" t="s">
        <v>196</v>
      </c>
      <c r="E39" s="18" t="s">
        <v>1</v>
      </c>
      <c r="F39" s="313">
        <v>75.977999999999994</v>
      </c>
      <c r="G39" s="39"/>
      <c r="H39" s="45"/>
    </row>
    <row r="40" s="2" customFormat="1" ht="16.8" customHeight="1">
      <c r="A40" s="39"/>
      <c r="B40" s="45"/>
      <c r="C40" s="312" t="s">
        <v>1</v>
      </c>
      <c r="D40" s="312" t="s">
        <v>197</v>
      </c>
      <c r="E40" s="18" t="s">
        <v>1</v>
      </c>
      <c r="F40" s="313">
        <v>-74.268000000000001</v>
      </c>
      <c r="G40" s="39"/>
      <c r="H40" s="45"/>
    </row>
    <row r="41" s="2" customFormat="1" ht="16.8" customHeight="1">
      <c r="A41" s="39"/>
      <c r="B41" s="45"/>
      <c r="C41" s="312" t="s">
        <v>1107</v>
      </c>
      <c r="D41" s="312" t="s">
        <v>164</v>
      </c>
      <c r="E41" s="18" t="s">
        <v>1</v>
      </c>
      <c r="F41" s="313">
        <v>386.16000000000002</v>
      </c>
      <c r="G41" s="39"/>
      <c r="H41" s="45"/>
    </row>
    <row r="42" s="2" customFormat="1" ht="16.8" customHeight="1">
      <c r="A42" s="39"/>
      <c r="B42" s="45"/>
      <c r="C42" s="308" t="s">
        <v>101</v>
      </c>
      <c r="D42" s="309" t="s">
        <v>102</v>
      </c>
      <c r="E42" s="310" t="s">
        <v>1</v>
      </c>
      <c r="F42" s="311">
        <v>386.16000000000002</v>
      </c>
      <c r="G42" s="39"/>
      <c r="H42" s="45"/>
    </row>
    <row r="43" s="2" customFormat="1" ht="16.8" customHeight="1">
      <c r="A43" s="39"/>
      <c r="B43" s="45"/>
      <c r="C43" s="312" t="s">
        <v>1</v>
      </c>
      <c r="D43" s="312" t="s">
        <v>183</v>
      </c>
      <c r="E43" s="18" t="s">
        <v>1</v>
      </c>
      <c r="F43" s="313">
        <v>0</v>
      </c>
      <c r="G43" s="39"/>
      <c r="H43" s="45"/>
    </row>
    <row r="44" s="2" customFormat="1" ht="16.8" customHeight="1">
      <c r="A44" s="39"/>
      <c r="B44" s="45"/>
      <c r="C44" s="312" t="s">
        <v>1</v>
      </c>
      <c r="D44" s="312" t="s">
        <v>184</v>
      </c>
      <c r="E44" s="18" t="s">
        <v>1</v>
      </c>
      <c r="F44" s="313">
        <v>29.268000000000001</v>
      </c>
      <c r="G44" s="39"/>
      <c r="H44" s="45"/>
    </row>
    <row r="45" s="2" customFormat="1" ht="16.8" customHeight="1">
      <c r="A45" s="39"/>
      <c r="B45" s="45"/>
      <c r="C45" s="312" t="s">
        <v>1</v>
      </c>
      <c r="D45" s="312" t="s">
        <v>185</v>
      </c>
      <c r="E45" s="18" t="s">
        <v>1</v>
      </c>
      <c r="F45" s="313">
        <v>14.013</v>
      </c>
      <c r="G45" s="39"/>
      <c r="H45" s="45"/>
    </row>
    <row r="46" s="2" customFormat="1" ht="16.8" customHeight="1">
      <c r="A46" s="39"/>
      <c r="B46" s="45"/>
      <c r="C46" s="312" t="s">
        <v>1</v>
      </c>
      <c r="D46" s="312" t="s">
        <v>186</v>
      </c>
      <c r="E46" s="18" t="s">
        <v>1</v>
      </c>
      <c r="F46" s="313">
        <v>4.7880000000000003</v>
      </c>
      <c r="G46" s="39"/>
      <c r="H46" s="45"/>
    </row>
    <row r="47" s="2" customFormat="1" ht="16.8" customHeight="1">
      <c r="A47" s="39"/>
      <c r="B47" s="45"/>
      <c r="C47" s="312" t="s">
        <v>1</v>
      </c>
      <c r="D47" s="312" t="s">
        <v>187</v>
      </c>
      <c r="E47" s="18" t="s">
        <v>1</v>
      </c>
      <c r="F47" s="313">
        <v>36.719999999999999</v>
      </c>
      <c r="G47" s="39"/>
      <c r="H47" s="45"/>
    </row>
    <row r="48" s="2" customFormat="1" ht="16.8" customHeight="1">
      <c r="A48" s="39"/>
      <c r="B48" s="45"/>
      <c r="C48" s="312" t="s">
        <v>1</v>
      </c>
      <c r="D48" s="312" t="s">
        <v>188</v>
      </c>
      <c r="E48" s="18" t="s">
        <v>1</v>
      </c>
      <c r="F48" s="313">
        <v>20.466000000000001</v>
      </c>
      <c r="G48" s="39"/>
      <c r="H48" s="45"/>
    </row>
    <row r="49" s="2" customFormat="1" ht="16.8" customHeight="1">
      <c r="A49" s="39"/>
      <c r="B49" s="45"/>
      <c r="C49" s="312" t="s">
        <v>1</v>
      </c>
      <c r="D49" s="312" t="s">
        <v>189</v>
      </c>
      <c r="E49" s="18" t="s">
        <v>1</v>
      </c>
      <c r="F49" s="313">
        <v>-23.047999999999998</v>
      </c>
      <c r="G49" s="39"/>
      <c r="H49" s="45"/>
    </row>
    <row r="50" s="2" customFormat="1" ht="16.8" customHeight="1">
      <c r="A50" s="39"/>
      <c r="B50" s="45"/>
      <c r="C50" s="312" t="s">
        <v>1</v>
      </c>
      <c r="D50" s="312" t="s">
        <v>191</v>
      </c>
      <c r="E50" s="18" t="s">
        <v>1</v>
      </c>
      <c r="F50" s="313">
        <v>0</v>
      </c>
      <c r="G50" s="39"/>
      <c r="H50" s="45"/>
    </row>
    <row r="51" s="2" customFormat="1" ht="16.8" customHeight="1">
      <c r="A51" s="39"/>
      <c r="B51" s="45"/>
      <c r="C51" s="312" t="s">
        <v>1</v>
      </c>
      <c r="D51" s="312" t="s">
        <v>192</v>
      </c>
      <c r="E51" s="18" t="s">
        <v>1</v>
      </c>
      <c r="F51" s="313">
        <v>107.919</v>
      </c>
      <c r="G51" s="39"/>
      <c r="H51" s="45"/>
    </row>
    <row r="52" s="2" customFormat="1" ht="16.8" customHeight="1">
      <c r="A52" s="39"/>
      <c r="B52" s="45"/>
      <c r="C52" s="312" t="s">
        <v>1</v>
      </c>
      <c r="D52" s="312" t="s">
        <v>193</v>
      </c>
      <c r="E52" s="18" t="s">
        <v>1</v>
      </c>
      <c r="F52" s="313">
        <v>49.045999999999999</v>
      </c>
      <c r="G52" s="39"/>
      <c r="H52" s="45"/>
    </row>
    <row r="53" s="2" customFormat="1" ht="16.8" customHeight="1">
      <c r="A53" s="39"/>
      <c r="B53" s="45"/>
      <c r="C53" s="312" t="s">
        <v>1</v>
      </c>
      <c r="D53" s="312" t="s">
        <v>194</v>
      </c>
      <c r="E53" s="18" t="s">
        <v>1</v>
      </c>
      <c r="F53" s="313">
        <v>16.757999999999999</v>
      </c>
      <c r="G53" s="39"/>
      <c r="H53" s="45"/>
    </row>
    <row r="54" s="2" customFormat="1" ht="16.8" customHeight="1">
      <c r="A54" s="39"/>
      <c r="B54" s="45"/>
      <c r="C54" s="312" t="s">
        <v>1</v>
      </c>
      <c r="D54" s="312" t="s">
        <v>195</v>
      </c>
      <c r="E54" s="18" t="s">
        <v>1</v>
      </c>
      <c r="F54" s="313">
        <v>128.52000000000001</v>
      </c>
      <c r="G54" s="39"/>
      <c r="H54" s="45"/>
    </row>
    <row r="55" s="2" customFormat="1" ht="16.8" customHeight="1">
      <c r="A55" s="39"/>
      <c r="B55" s="45"/>
      <c r="C55" s="312" t="s">
        <v>1</v>
      </c>
      <c r="D55" s="312" t="s">
        <v>196</v>
      </c>
      <c r="E55" s="18" t="s">
        <v>1</v>
      </c>
      <c r="F55" s="313">
        <v>75.977999999999994</v>
      </c>
      <c r="G55" s="39"/>
      <c r="H55" s="45"/>
    </row>
    <row r="56" s="2" customFormat="1" ht="16.8" customHeight="1">
      <c r="A56" s="39"/>
      <c r="B56" s="45"/>
      <c r="C56" s="312" t="s">
        <v>1</v>
      </c>
      <c r="D56" s="312" t="s">
        <v>197</v>
      </c>
      <c r="E56" s="18" t="s">
        <v>1</v>
      </c>
      <c r="F56" s="313">
        <v>-74.268000000000001</v>
      </c>
      <c r="G56" s="39"/>
      <c r="H56" s="45"/>
    </row>
    <row r="57" s="2" customFormat="1" ht="16.8" customHeight="1">
      <c r="A57" s="39"/>
      <c r="B57" s="45"/>
      <c r="C57" s="312" t="s">
        <v>101</v>
      </c>
      <c r="D57" s="312" t="s">
        <v>164</v>
      </c>
      <c r="E57" s="18" t="s">
        <v>1</v>
      </c>
      <c r="F57" s="313">
        <v>386.16000000000002</v>
      </c>
      <c r="G57" s="39"/>
      <c r="H57" s="45"/>
    </row>
    <row r="58" s="2" customFormat="1" ht="16.8" customHeight="1">
      <c r="A58" s="39"/>
      <c r="B58" s="45"/>
      <c r="C58" s="314" t="s">
        <v>1105</v>
      </c>
      <c r="D58" s="39"/>
      <c r="E58" s="39"/>
      <c r="F58" s="39"/>
      <c r="G58" s="39"/>
      <c r="H58" s="45"/>
    </row>
    <row r="59" s="2" customFormat="1" ht="16.8" customHeight="1">
      <c r="A59" s="39"/>
      <c r="B59" s="45"/>
      <c r="C59" s="312" t="s">
        <v>180</v>
      </c>
      <c r="D59" s="312" t="s">
        <v>1108</v>
      </c>
      <c r="E59" s="18" t="s">
        <v>160</v>
      </c>
      <c r="F59" s="313">
        <v>386.16000000000002</v>
      </c>
      <c r="G59" s="39"/>
      <c r="H59" s="45"/>
    </row>
    <row r="60" s="2" customFormat="1" ht="16.8" customHeight="1">
      <c r="A60" s="39"/>
      <c r="B60" s="45"/>
      <c r="C60" s="312" t="s">
        <v>289</v>
      </c>
      <c r="D60" s="312" t="s">
        <v>1106</v>
      </c>
      <c r="E60" s="18" t="s">
        <v>160</v>
      </c>
      <c r="F60" s="313">
        <v>691.29499999999996</v>
      </c>
      <c r="G60" s="39"/>
      <c r="H60" s="45"/>
    </row>
    <row r="61" s="2" customFormat="1" ht="16.8" customHeight="1">
      <c r="A61" s="39"/>
      <c r="B61" s="45"/>
      <c r="C61" s="312" t="s">
        <v>617</v>
      </c>
      <c r="D61" s="312" t="s">
        <v>618</v>
      </c>
      <c r="E61" s="18" t="s">
        <v>160</v>
      </c>
      <c r="F61" s="313">
        <v>522.79999999999995</v>
      </c>
      <c r="G61" s="39"/>
      <c r="H61" s="45"/>
    </row>
    <row r="62" s="2" customFormat="1" ht="16.8" customHeight="1">
      <c r="A62" s="39"/>
      <c r="B62" s="45"/>
      <c r="C62" s="312" t="s">
        <v>294</v>
      </c>
      <c r="D62" s="312" t="s">
        <v>295</v>
      </c>
      <c r="E62" s="18" t="s">
        <v>296</v>
      </c>
      <c r="F62" s="313">
        <v>0.22800000000000001</v>
      </c>
      <c r="G62" s="39"/>
      <c r="H62" s="45"/>
    </row>
    <row r="63" s="2" customFormat="1" ht="16.8" customHeight="1">
      <c r="A63" s="39"/>
      <c r="B63" s="45"/>
      <c r="C63" s="308" t="s">
        <v>105</v>
      </c>
      <c r="D63" s="309" t="s">
        <v>106</v>
      </c>
      <c r="E63" s="310" t="s">
        <v>1</v>
      </c>
      <c r="F63" s="311">
        <v>136.63999999999999</v>
      </c>
      <c r="G63" s="39"/>
      <c r="H63" s="45"/>
    </row>
    <row r="64" s="2" customFormat="1" ht="16.8" customHeight="1">
      <c r="A64" s="39"/>
      <c r="B64" s="45"/>
      <c r="C64" s="312" t="s">
        <v>1</v>
      </c>
      <c r="D64" s="312" t="s">
        <v>175</v>
      </c>
      <c r="E64" s="18" t="s">
        <v>1</v>
      </c>
      <c r="F64" s="313">
        <v>107.8</v>
      </c>
      <c r="G64" s="39"/>
      <c r="H64" s="45"/>
    </row>
    <row r="65" s="2" customFormat="1" ht="16.8" customHeight="1">
      <c r="A65" s="39"/>
      <c r="B65" s="45"/>
      <c r="C65" s="312" t="s">
        <v>1</v>
      </c>
      <c r="D65" s="312" t="s">
        <v>176</v>
      </c>
      <c r="E65" s="18" t="s">
        <v>1</v>
      </c>
      <c r="F65" s="313">
        <v>28.84</v>
      </c>
      <c r="G65" s="39"/>
      <c r="H65" s="45"/>
    </row>
    <row r="66" s="2" customFormat="1" ht="16.8" customHeight="1">
      <c r="A66" s="39"/>
      <c r="B66" s="45"/>
      <c r="C66" s="312" t="s">
        <v>105</v>
      </c>
      <c r="D66" s="312" t="s">
        <v>164</v>
      </c>
      <c r="E66" s="18" t="s">
        <v>1</v>
      </c>
      <c r="F66" s="313">
        <v>136.63999999999999</v>
      </c>
      <c r="G66" s="39"/>
      <c r="H66" s="45"/>
    </row>
    <row r="67" s="2" customFormat="1" ht="16.8" customHeight="1">
      <c r="A67" s="39"/>
      <c r="B67" s="45"/>
      <c r="C67" s="314" t="s">
        <v>1105</v>
      </c>
      <c r="D67" s="39"/>
      <c r="E67" s="39"/>
      <c r="F67" s="39"/>
      <c r="G67" s="39"/>
      <c r="H67" s="45"/>
    </row>
    <row r="68" s="2" customFormat="1" ht="16.8" customHeight="1">
      <c r="A68" s="39"/>
      <c r="B68" s="45"/>
      <c r="C68" s="312" t="s">
        <v>172</v>
      </c>
      <c r="D68" s="312" t="s">
        <v>1109</v>
      </c>
      <c r="E68" s="18" t="s">
        <v>160</v>
      </c>
      <c r="F68" s="313">
        <v>136.63999999999999</v>
      </c>
      <c r="G68" s="39"/>
      <c r="H68" s="45"/>
    </row>
    <row r="69" s="2" customFormat="1" ht="16.8" customHeight="1">
      <c r="A69" s="39"/>
      <c r="B69" s="45"/>
      <c r="C69" s="312" t="s">
        <v>289</v>
      </c>
      <c r="D69" s="312" t="s">
        <v>1106</v>
      </c>
      <c r="E69" s="18" t="s">
        <v>160</v>
      </c>
      <c r="F69" s="313">
        <v>691.29499999999996</v>
      </c>
      <c r="G69" s="39"/>
      <c r="H69" s="45"/>
    </row>
    <row r="70" s="2" customFormat="1" ht="16.8" customHeight="1">
      <c r="A70" s="39"/>
      <c r="B70" s="45"/>
      <c r="C70" s="312" t="s">
        <v>617</v>
      </c>
      <c r="D70" s="312" t="s">
        <v>618</v>
      </c>
      <c r="E70" s="18" t="s">
        <v>160</v>
      </c>
      <c r="F70" s="313">
        <v>522.79999999999995</v>
      </c>
      <c r="G70" s="39"/>
      <c r="H70" s="45"/>
    </row>
    <row r="71" s="2" customFormat="1" ht="16.8" customHeight="1">
      <c r="A71" s="39"/>
      <c r="B71" s="45"/>
      <c r="C71" s="312" t="s">
        <v>294</v>
      </c>
      <c r="D71" s="312" t="s">
        <v>295</v>
      </c>
      <c r="E71" s="18" t="s">
        <v>296</v>
      </c>
      <c r="F71" s="313">
        <v>0.22800000000000001</v>
      </c>
      <c r="G71" s="39"/>
      <c r="H71" s="45"/>
    </row>
    <row r="72" s="2" customFormat="1" ht="16.8" customHeight="1">
      <c r="A72" s="39"/>
      <c r="B72" s="45"/>
      <c r="C72" s="308" t="s">
        <v>109</v>
      </c>
      <c r="D72" s="309" t="s">
        <v>110</v>
      </c>
      <c r="E72" s="310" t="s">
        <v>1</v>
      </c>
      <c r="F72" s="311">
        <v>180.21000000000001</v>
      </c>
      <c r="G72" s="39"/>
      <c r="H72" s="45"/>
    </row>
    <row r="73" s="2" customFormat="1" ht="16.8" customHeight="1">
      <c r="A73" s="39"/>
      <c r="B73" s="45"/>
      <c r="C73" s="312" t="s">
        <v>1</v>
      </c>
      <c r="D73" s="312" t="s">
        <v>526</v>
      </c>
      <c r="E73" s="18" t="s">
        <v>1</v>
      </c>
      <c r="F73" s="313">
        <v>180.21000000000001</v>
      </c>
      <c r="G73" s="39"/>
      <c r="H73" s="45"/>
    </row>
    <row r="74" s="2" customFormat="1" ht="16.8" customHeight="1">
      <c r="A74" s="39"/>
      <c r="B74" s="45"/>
      <c r="C74" s="312" t="s">
        <v>109</v>
      </c>
      <c r="D74" s="312" t="s">
        <v>164</v>
      </c>
      <c r="E74" s="18" t="s">
        <v>1</v>
      </c>
      <c r="F74" s="313">
        <v>180.21000000000001</v>
      </c>
      <c r="G74" s="39"/>
      <c r="H74" s="45"/>
    </row>
    <row r="75" s="2" customFormat="1" ht="16.8" customHeight="1">
      <c r="A75" s="39"/>
      <c r="B75" s="45"/>
      <c r="C75" s="314" t="s">
        <v>1105</v>
      </c>
      <c r="D75" s="39"/>
      <c r="E75" s="39"/>
      <c r="F75" s="39"/>
      <c r="G75" s="39"/>
      <c r="H75" s="45"/>
    </row>
    <row r="76" s="2" customFormat="1" ht="16.8" customHeight="1">
      <c r="A76" s="39"/>
      <c r="B76" s="45"/>
      <c r="C76" s="312" t="s">
        <v>523</v>
      </c>
      <c r="D76" s="312" t="s">
        <v>524</v>
      </c>
      <c r="E76" s="18" t="s">
        <v>160</v>
      </c>
      <c r="F76" s="313">
        <v>180.21000000000001</v>
      </c>
      <c r="G76" s="39"/>
      <c r="H76" s="45"/>
    </row>
    <row r="77" s="2" customFormat="1" ht="16.8" customHeight="1">
      <c r="A77" s="39"/>
      <c r="B77" s="45"/>
      <c r="C77" s="312" t="s">
        <v>280</v>
      </c>
      <c r="D77" s="312" t="s">
        <v>1110</v>
      </c>
      <c r="E77" s="18" t="s">
        <v>160</v>
      </c>
      <c r="F77" s="313">
        <v>180.21000000000001</v>
      </c>
      <c r="G77" s="39"/>
      <c r="H77" s="45"/>
    </row>
    <row r="78" s="2" customFormat="1" ht="16.8" customHeight="1">
      <c r="A78" s="39"/>
      <c r="B78" s="45"/>
      <c r="C78" s="308" t="s">
        <v>1111</v>
      </c>
      <c r="D78" s="309" t="s">
        <v>1111</v>
      </c>
      <c r="E78" s="310" t="s">
        <v>1</v>
      </c>
      <c r="F78" s="311">
        <v>101.26900000000001</v>
      </c>
      <c r="G78" s="39"/>
      <c r="H78" s="45"/>
    </row>
    <row r="79" s="2" customFormat="1" ht="7.44" customHeight="1">
      <c r="A79" s="39"/>
      <c r="B79" s="172"/>
      <c r="C79" s="173"/>
      <c r="D79" s="173"/>
      <c r="E79" s="173"/>
      <c r="F79" s="173"/>
      <c r="G79" s="173"/>
      <c r="H79" s="45"/>
    </row>
    <row r="80" s="2" customFormat="1">
      <c r="A80" s="39"/>
      <c r="B80" s="39"/>
      <c r="C80" s="39"/>
      <c r="D80" s="39"/>
      <c r="E80" s="39"/>
      <c r="F80" s="39"/>
      <c r="G80" s="39"/>
      <c r="H80" s="39"/>
    </row>
  </sheetData>
  <sheetProtection sheet="1" formatColumns="0" formatRows="0" objects="1" scenarios="1" spinCount="100000" saltValue="pCoJD7qEqfdZShJJP2rfQrgJdw2JB9A4VEXAoW5QV1aSvH8KTvteNLxfU7doQp1t9B2J750jxj/h84csECO+Hw==" hashValue="o7A+WNGtym04ydv3ydBVKveXe5ub2/wIUDUQpOJ3R1Lg4yotmYEhZ6KhRtrOQPv3TYAjvPItbgjVaYpkzkQHg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Kurková Eva Ing.</dc:creator>
  <cp:lastModifiedBy>Kurková Eva Ing.</cp:lastModifiedBy>
  <dcterms:created xsi:type="dcterms:W3CDTF">2022-03-01T06:50:27Z</dcterms:created>
  <dcterms:modified xsi:type="dcterms:W3CDTF">2022-03-01T06:50:38Z</dcterms:modified>
</cp:coreProperties>
</file>